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505" tabRatio="695" activeTab="0"/>
  </bookViews>
  <sheets>
    <sheet name="LEG SUPPORTED" sheetId="1" r:id="rId1"/>
    <sheet name="HORIZONTAL BEAM " sheetId="2" r:id="rId2"/>
    <sheet name="SKIRTED SILO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Rebecca Yates</author>
  </authors>
  <commentList>
    <comment ref="A48" authorId="0">
      <text>
        <r>
          <rPr>
            <b/>
            <sz val="9"/>
            <rFont val="Tahoma"/>
            <family val="2"/>
          </rPr>
          <t>Rebecca Yates:</t>
        </r>
        <r>
          <rPr>
            <sz val="9"/>
            <rFont val="Tahoma"/>
            <family val="2"/>
          </rPr>
          <t xml:space="preserve">
= Live Load/Number of Legs</t>
        </r>
      </text>
    </comment>
    <comment ref="A50" authorId="0">
      <text>
        <r>
          <rPr>
            <b/>
            <sz val="9"/>
            <rFont val="Tahoma"/>
            <family val="2"/>
          </rPr>
          <t>Rebecca Yates:</t>
        </r>
        <r>
          <rPr>
            <sz val="9"/>
            <rFont val="Tahoma"/>
            <family val="2"/>
          </rPr>
          <t xml:space="preserve">
= Live Load per Leg/Steel Area</t>
        </r>
      </text>
    </comment>
    <comment ref="A9" authorId="0">
      <text>
        <r>
          <rPr>
            <b/>
            <sz val="9"/>
            <rFont val="Tahoma"/>
            <family val="2"/>
          </rPr>
          <t>Rebecca Yates:</t>
        </r>
        <r>
          <rPr>
            <sz val="9"/>
            <rFont val="Tahoma"/>
            <family val="2"/>
          </rPr>
          <t xml:space="preserve">
I-BEAM = 1
ANGLE = 2
TUBULAR = 3
PIPE = 4</t>
        </r>
      </text>
    </comment>
  </commentList>
</comments>
</file>

<file path=xl/comments2.xml><?xml version="1.0" encoding="utf-8"?>
<comments xmlns="http://schemas.openxmlformats.org/spreadsheetml/2006/main">
  <authors>
    <author>Rebecca Yates</author>
  </authors>
  <commentList>
    <comment ref="A32" authorId="0">
      <text>
        <r>
          <rPr>
            <b/>
            <sz val="9"/>
            <rFont val="Tahoma"/>
            <family val="2"/>
          </rPr>
          <t>Rebecca Yates:</t>
        </r>
        <r>
          <rPr>
            <sz val="9"/>
            <rFont val="Tahoma"/>
            <family val="2"/>
          </rPr>
          <t xml:space="preserve">
= Shear Load/Shear Area
</t>
        </r>
      </text>
    </comment>
  </commentList>
</comments>
</file>

<file path=xl/comments3.xml><?xml version="1.0" encoding="utf-8"?>
<comments xmlns="http://schemas.openxmlformats.org/spreadsheetml/2006/main">
  <authors>
    <author>Rebecca Yates</author>
  </authors>
  <commentList>
    <comment ref="A33" authorId="0">
      <text>
        <r>
          <rPr>
            <b/>
            <sz val="9"/>
            <rFont val="Tahoma"/>
            <family val="2"/>
          </rPr>
          <t>Rebecca Yates:</t>
        </r>
        <r>
          <rPr>
            <sz val="9"/>
            <rFont val="Tahoma"/>
            <family val="2"/>
          </rPr>
          <t xml:space="preserve">
= (Capacity/Value of Pi)*Diameter*Thickness</t>
        </r>
      </text>
    </comment>
  </commentList>
</comments>
</file>

<file path=xl/sharedStrings.xml><?xml version="1.0" encoding="utf-8"?>
<sst xmlns="http://schemas.openxmlformats.org/spreadsheetml/2006/main" count="174" uniqueCount="80">
  <si>
    <t>Leg Type</t>
  </si>
  <si>
    <t>Live Load</t>
  </si>
  <si>
    <t>Number of Legs</t>
  </si>
  <si>
    <t>Steel area calculation</t>
  </si>
  <si>
    <t>in2</t>
  </si>
  <si>
    <t>to</t>
  </si>
  <si>
    <t>PSI</t>
  </si>
  <si>
    <t>I-BEAM</t>
  </si>
  <si>
    <t>ANGLE</t>
  </si>
  <si>
    <t xml:space="preserve">to </t>
  </si>
  <si>
    <t>in</t>
  </si>
  <si>
    <t>TUBULAR</t>
  </si>
  <si>
    <t>PIPE</t>
  </si>
  <si>
    <t>Live Load per Leg</t>
  </si>
  <si>
    <t>LOAD FACTOR (PSI)</t>
  </si>
  <si>
    <t>SHEAR LOADING</t>
  </si>
  <si>
    <t>LIVE LOAD</t>
  </si>
  <si>
    <t>Vessel Diameter</t>
  </si>
  <si>
    <t>Skirt Thickness</t>
  </si>
  <si>
    <t>Diameter</t>
  </si>
  <si>
    <t>Thickness</t>
  </si>
  <si>
    <t>Capacity</t>
  </si>
  <si>
    <t>I-Beam</t>
  </si>
  <si>
    <t>Pounds</t>
  </si>
  <si>
    <t>Kilograms</t>
  </si>
  <si>
    <t>Tons (US)</t>
  </si>
  <si>
    <t>Metric Tonnes</t>
  </si>
  <si>
    <t>Centimeters</t>
  </si>
  <si>
    <t>Millimeters</t>
  </si>
  <si>
    <t>Feet</t>
  </si>
  <si>
    <t>Meters</t>
  </si>
  <si>
    <t>Inches</t>
  </si>
  <si>
    <t>Value of Pi</t>
  </si>
  <si>
    <t xml:space="preserve">Load Factor </t>
  </si>
  <si>
    <t>SKIRTED SILO PSI CALCULATOR</t>
  </si>
  <si>
    <t>lbs</t>
  </si>
  <si>
    <t>psi</t>
  </si>
  <si>
    <t>System PSI</t>
  </si>
  <si>
    <t>Skirt Thickness (T)</t>
  </si>
  <si>
    <t>Vessel Diameter (D)</t>
  </si>
  <si>
    <t>Shear Area</t>
  </si>
  <si>
    <t>Shear Load Per Beam</t>
  </si>
  <si>
    <t>Number of Beams</t>
  </si>
  <si>
    <t>Live Load Per Beam</t>
  </si>
  <si>
    <t>Standard</t>
  </si>
  <si>
    <t>I-Beam Area</t>
  </si>
  <si>
    <t>I-Beam 'A' Distance</t>
  </si>
  <si>
    <t>I-Beam 'D' Distance</t>
  </si>
  <si>
    <t>I-Beam 'D' Distance (inches)</t>
  </si>
  <si>
    <t>I-Beam 'A' Distance (inches)</t>
  </si>
  <si>
    <t>HORIZONTAL BEAM PSI CALCULATOR</t>
  </si>
  <si>
    <t>Live Load per leg</t>
  </si>
  <si>
    <t>I-BEAM AREA</t>
  </si>
  <si>
    <t>I-Beam Load Factor</t>
  </si>
  <si>
    <t>Steel Area</t>
  </si>
  <si>
    <t>Angle Load Factor</t>
  </si>
  <si>
    <t>Tubular Load Factor</t>
  </si>
  <si>
    <t>Pipe Load Factor</t>
  </si>
  <si>
    <t>Pipe 'T' Distance</t>
  </si>
  <si>
    <t>Pipe Area</t>
  </si>
  <si>
    <t>Tubular Area</t>
  </si>
  <si>
    <t>Tubular 'T' Distance</t>
  </si>
  <si>
    <t>Tubular 'B' Distance</t>
  </si>
  <si>
    <t>Tubular 'A' Distance</t>
  </si>
  <si>
    <t>Angle Area</t>
  </si>
  <si>
    <t>Angle 'C' Distance</t>
  </si>
  <si>
    <t>Angle 'A' Distance</t>
  </si>
  <si>
    <t>Angle 'B' Distance</t>
  </si>
  <si>
    <t>I-Beam 'B' Distance</t>
  </si>
  <si>
    <t>I-Beam 'C' Distance</t>
  </si>
  <si>
    <t>LEGGED SILO PSI CALCULATOR</t>
  </si>
  <si>
    <t>System PSI - Angle</t>
  </si>
  <si>
    <t>System PSI - I-Beam</t>
  </si>
  <si>
    <t>System PSI - Tubular</t>
  </si>
  <si>
    <t>System PSI - Pipe</t>
  </si>
  <si>
    <r>
      <t xml:space="preserve">Fill in the </t>
    </r>
    <r>
      <rPr>
        <sz val="12"/>
        <color indexed="17"/>
        <rFont val="Arial"/>
        <family val="2"/>
      </rPr>
      <t>GREEN</t>
    </r>
    <r>
      <rPr>
        <sz val="12"/>
        <rFont val="Arial"/>
        <family val="2"/>
      </rPr>
      <t xml:space="preserve"> cells.</t>
    </r>
  </si>
  <si>
    <t>LEG TYPE AREA (in)</t>
  </si>
  <si>
    <t xml:space="preserve">VESSEL AREA </t>
  </si>
  <si>
    <t>Number of Support Points</t>
  </si>
  <si>
    <t>Pipe 'OD' Distance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</si>
</sst>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€-2]\ #,##0.00_);[Red]\([$€-2]\ #,##0.00\)"/>
    <numFmt numFmtId="169" formatCode="#,##0.000"/>
    <numFmt numFmtId="170" formatCode="#,##0.0"/>
    <numFmt numFmtId="171" formatCode="0.000"/>
    <numFmt numFmtId="172" formatCode="#,##0.0_);[Red]\(#,##0.0\)"/>
    <numFmt numFmtId="173" formatCode="0.00000"/>
    <numFmt numFmtId="174" formatCode="0.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1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170" fontId="0" fillId="33" borderId="11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8" fillId="0" borderId="0" xfId="0" applyFont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1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3" fontId="7" fillId="0" borderId="12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174" fontId="0" fillId="33" borderId="11" xfId="0" applyNumberFormat="1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14" xfId="0" applyFont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169" fontId="0" fillId="33" borderId="11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6" fillId="0" borderId="0" xfId="0" applyFont="1" applyFill="1" applyAlignment="1">
      <alignment/>
    </xf>
    <xf numFmtId="4" fontId="0" fillId="33" borderId="11" xfId="0" applyNumberForma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 quotePrefix="1">
      <alignment horizontal="center"/>
    </xf>
    <xf numFmtId="0" fontId="6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7" fillId="0" borderId="18" xfId="0" applyFont="1" applyBorder="1" applyAlignment="1">
      <alignment/>
    </xf>
    <xf numFmtId="3" fontId="7" fillId="0" borderId="19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21" xfId="0" applyFont="1" applyBorder="1" applyAlignment="1">
      <alignment/>
    </xf>
    <xf numFmtId="3" fontId="7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24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Fill="1" applyBorder="1" applyAlignment="1">
      <alignment horizontal="center"/>
    </xf>
    <xf numFmtId="3" fontId="35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2" fontId="0" fillId="33" borderId="25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34" borderId="11" xfId="0" applyFill="1" applyBorder="1" applyAlignment="1" applyProtection="1">
      <alignment/>
      <protection locked="0"/>
    </xf>
    <xf numFmtId="3" fontId="0" fillId="34" borderId="11" xfId="0" applyNumberFormat="1" applyFill="1" applyBorder="1" applyAlignment="1" applyProtection="1">
      <alignment/>
      <protection locked="0"/>
    </xf>
    <xf numFmtId="3" fontId="0" fillId="34" borderId="10" xfId="0" applyNumberFormat="1" applyFill="1" applyBorder="1" applyAlignment="1" applyProtection="1">
      <alignment/>
      <protection locked="0"/>
    </xf>
    <xf numFmtId="0" fontId="35" fillId="33" borderId="11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35" fillId="33" borderId="26" xfId="0" applyFont="1" applyFill="1" applyBorder="1" applyAlignment="1">
      <alignment horizontal="center"/>
    </xf>
    <xf numFmtId="2" fontId="35" fillId="33" borderId="11" xfId="0" applyNumberFormat="1" applyFont="1" applyFill="1" applyBorder="1" applyAlignment="1">
      <alignment horizontal="center"/>
    </xf>
    <xf numFmtId="2" fontId="35" fillId="33" borderId="10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7" fillId="0" borderId="2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4" borderId="11" xfId="0" applyFill="1" applyBorder="1" applyAlignment="1" applyProtection="1">
      <alignment horizontal="center"/>
      <protection locked="0"/>
    </xf>
    <xf numFmtId="171" fontId="0" fillId="34" borderId="11" xfId="0" applyNumberFormat="1" applyFill="1" applyBorder="1" applyAlignment="1" applyProtection="1">
      <alignment/>
      <protection locked="0"/>
    </xf>
    <xf numFmtId="2" fontId="0" fillId="34" borderId="11" xfId="0" applyNumberForma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</xdr:row>
      <xdr:rowOff>38100</xdr:rowOff>
    </xdr:from>
    <xdr:to>
      <xdr:col>16</xdr:col>
      <xdr:colOff>66675</xdr:colOff>
      <xdr:row>32</xdr:row>
      <xdr:rowOff>19050</xdr:rowOff>
    </xdr:to>
    <xdr:sp>
      <xdr:nvSpPr>
        <xdr:cNvPr id="1" name="TextBox 52"/>
        <xdr:cNvSpPr txBox="1">
          <a:spLocks noChangeArrowheads="1"/>
        </xdr:cNvSpPr>
      </xdr:nvSpPr>
      <xdr:spPr>
        <a:xfrm>
          <a:off x="6486525" y="628650"/>
          <a:ext cx="3943350" cy="4600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 used when trying to determine if bolt-on sensors for a legged silo application will be a good option.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Fill in only the green fields.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Insert Leg Type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I-Beam = 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Angle = 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Tubular = 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Pipe = 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Insert the total number of legs of the vessel.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Depending on which Leg Type the vessel has, reference the diagrams and insert each dimension in the assoicated section.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Add value for Live Load 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only one field in this section should have data, based on the units known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The System PSI (B4-7) has now been calculated.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System PSI greater than 2,000 PSI  = bolt-on sensors are a            good option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Sysem PSI less than 2,000 PSI (red square) = bolt-on sensors  are not a good option and other methods of  weight, like a load cell should be considered.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DEFINITIONS: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Live Load 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design capacity of the vessel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 Type - the shape of the leg supporting the vessel</a:t>
          </a:r>
        </a:p>
      </xdr:txBody>
    </xdr:sp>
    <xdr:clientData/>
  </xdr:twoCellAnchor>
  <xdr:twoCellAnchor>
    <xdr:from>
      <xdr:col>3</xdr:col>
      <xdr:colOff>0</xdr:colOff>
      <xdr:row>14</xdr:row>
      <xdr:rowOff>9525</xdr:rowOff>
    </xdr:from>
    <xdr:to>
      <xdr:col>8</xdr:col>
      <xdr:colOff>419100</xdr:colOff>
      <xdr:row>44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2895600" y="2228850"/>
          <a:ext cx="2933700" cy="5095875"/>
          <a:chOff x="2895600" y="2228850"/>
          <a:chExt cx="2198363" cy="5095875"/>
        </a:xfrm>
        <a:solidFill>
          <a:srgbClr val="FFFFFF"/>
        </a:solidFill>
      </xdr:grpSpPr>
      <xdr:grpSp>
        <xdr:nvGrpSpPr>
          <xdr:cNvPr id="3" name="Group 53"/>
          <xdr:cNvGrpSpPr>
            <a:grpSpLocks/>
          </xdr:cNvGrpSpPr>
        </xdr:nvGrpSpPr>
        <xdr:grpSpPr>
          <a:xfrm>
            <a:off x="2914836" y="4867239"/>
            <a:ext cx="1431134" cy="1142750"/>
            <a:chOff x="0" y="0"/>
            <a:chExt cx="218" cy="186"/>
          </a:xfrm>
          <a:solidFill>
            <a:srgbClr val="FFFFFF"/>
          </a:solidFill>
        </xdr:grpSpPr>
        <xdr:sp>
          <xdr:nvSpPr>
            <xdr:cNvPr id="4" name="Rectangle 54"/>
            <xdr:cNvSpPr>
              <a:spLocks/>
            </xdr:cNvSpPr>
          </xdr:nvSpPr>
          <xdr:spPr>
            <a:xfrm>
              <a:off x="0" y="0"/>
              <a:ext cx="218" cy="18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5" name="Group 55"/>
            <xdr:cNvGrpSpPr>
              <a:grpSpLocks/>
            </xdr:cNvGrpSpPr>
          </xdr:nvGrpSpPr>
          <xdr:grpSpPr>
            <a:xfrm>
              <a:off x="7" y="6"/>
              <a:ext cx="189" cy="175"/>
              <a:chOff x="7" y="6"/>
              <a:chExt cx="189" cy="175"/>
            </a:xfrm>
            <a:solidFill>
              <a:srgbClr val="FFFFFF"/>
            </a:solidFill>
          </xdr:grpSpPr>
          <xdr:grpSp>
            <xdr:nvGrpSpPr>
              <xdr:cNvPr id="6" name="Group 56"/>
              <xdr:cNvGrpSpPr>
                <a:grpSpLocks/>
              </xdr:cNvGrpSpPr>
            </xdr:nvGrpSpPr>
            <xdr:grpSpPr>
              <a:xfrm>
                <a:off x="38" y="6"/>
                <a:ext cx="148" cy="147"/>
                <a:chOff x="38" y="6"/>
                <a:chExt cx="146" cy="145"/>
              </a:xfrm>
              <a:solidFill>
                <a:srgbClr val="FFFFFF"/>
              </a:solidFill>
            </xdr:grpSpPr>
            <xdr:sp>
              <xdr:nvSpPr>
                <xdr:cNvPr id="7" name="Rectangle 66"/>
                <xdr:cNvSpPr>
                  <a:spLocks/>
                </xdr:cNvSpPr>
              </xdr:nvSpPr>
              <xdr:spPr>
                <a:xfrm>
                  <a:off x="38" y="6"/>
                  <a:ext cx="146" cy="145"/>
                </a:xfrm>
                <a:prstGeom prst="rect">
                  <a:avLst/>
                </a:prstGeom>
                <a:solidFill>
                  <a:srgbClr val="0000FF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8" name="Rectangle 67"/>
                <xdr:cNvSpPr>
                  <a:spLocks/>
                </xdr:cNvSpPr>
              </xdr:nvSpPr>
              <xdr:spPr>
                <a:xfrm>
                  <a:off x="56" y="24"/>
                  <a:ext cx="110" cy="109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9" name="Group 57"/>
              <xdr:cNvGrpSpPr>
                <a:grpSpLocks/>
              </xdr:cNvGrpSpPr>
            </xdr:nvGrpSpPr>
            <xdr:grpSpPr>
              <a:xfrm>
                <a:off x="7" y="7"/>
                <a:ext cx="189" cy="174"/>
                <a:chOff x="7" y="7"/>
                <a:chExt cx="189" cy="174"/>
              </a:xfrm>
              <a:solidFill>
                <a:srgbClr val="FFFFFF"/>
              </a:solidFill>
            </xdr:grpSpPr>
            <xdr:sp>
              <xdr:nvSpPr>
                <xdr:cNvPr id="10" name="Rectangle 58"/>
                <xdr:cNvSpPr>
                  <a:spLocks/>
                </xdr:cNvSpPr>
              </xdr:nvSpPr>
              <xdr:spPr>
                <a:xfrm>
                  <a:off x="7" y="76"/>
                  <a:ext cx="9" cy="1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A</a:t>
                  </a:r>
                </a:p>
              </xdr:txBody>
            </xdr:sp>
            <xdr:sp>
              <xdr:nvSpPr>
                <xdr:cNvPr id="11" name="Rectangle 59"/>
                <xdr:cNvSpPr>
                  <a:spLocks/>
                </xdr:cNvSpPr>
              </xdr:nvSpPr>
              <xdr:spPr>
                <a:xfrm>
                  <a:off x="113" y="164"/>
                  <a:ext cx="8" cy="1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B</a:t>
                  </a:r>
                </a:p>
              </xdr:txBody>
            </xdr:sp>
            <xdr:sp>
              <xdr:nvSpPr>
                <xdr:cNvPr id="12" name="Line 75"/>
                <xdr:cNvSpPr>
                  <a:spLocks/>
                </xdr:cNvSpPr>
              </xdr:nvSpPr>
              <xdr:spPr>
                <a:xfrm>
                  <a:off x="28" y="7"/>
                  <a:ext cx="0" cy="145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triangl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3" name="Line 76"/>
                <xdr:cNvSpPr>
                  <a:spLocks/>
                </xdr:cNvSpPr>
              </xdr:nvSpPr>
              <xdr:spPr>
                <a:xfrm flipH="1" flipV="1">
                  <a:off x="37" y="163"/>
                  <a:ext cx="150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triangl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14" name="Group 62"/>
                <xdr:cNvGrpSpPr>
                  <a:grpSpLocks/>
                </xdr:cNvGrpSpPr>
              </xdr:nvGrpSpPr>
              <xdr:grpSpPr>
                <a:xfrm>
                  <a:off x="189" y="60"/>
                  <a:ext cx="7" cy="26"/>
                  <a:chOff x="189" y="59"/>
                  <a:chExt cx="7" cy="24"/>
                </a:xfrm>
                <a:solidFill>
                  <a:srgbClr val="FFFFFF"/>
                </a:solidFill>
              </xdr:grpSpPr>
              <xdr:sp>
                <xdr:nvSpPr>
                  <xdr:cNvPr id="15" name="Rectangle 63"/>
                  <xdr:cNvSpPr>
                    <a:spLocks/>
                  </xdr:cNvSpPr>
                </xdr:nvSpPr>
                <xdr:spPr>
                  <a:xfrm>
                    <a:off x="191" y="59"/>
                    <a:ext cx="7" cy="24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0" tIns="0" rIns="0" bIns="0"/>
                  <a:p>
                    <a:pPr algn="l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</a:p>
                </xdr:txBody>
              </xdr:sp>
              <xdr:sp>
                <xdr:nvSpPr>
                  <xdr:cNvPr id="16" name="Line 79"/>
                  <xdr:cNvSpPr>
                    <a:spLocks/>
                  </xdr:cNvSpPr>
                </xdr:nvSpPr>
                <xdr:spPr>
                  <a:xfrm>
                    <a:off x="189" y="88"/>
                    <a:ext cx="21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triangl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7" name="Line 80"/>
                  <xdr:cNvSpPr>
                    <a:spLocks/>
                  </xdr:cNvSpPr>
                </xdr:nvSpPr>
                <xdr:spPr>
                  <a:xfrm>
                    <a:off x="189" y="88"/>
                    <a:ext cx="21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triangl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</xdr:grpSp>
        </xdr:grpSp>
      </xdr:grpSp>
      <xdr:grpSp>
        <xdr:nvGrpSpPr>
          <xdr:cNvPr id="18" name="Group 68"/>
          <xdr:cNvGrpSpPr>
            <a:grpSpLocks/>
          </xdr:cNvGrpSpPr>
        </xdr:nvGrpSpPr>
        <xdr:grpSpPr>
          <a:xfrm>
            <a:off x="2895600" y="6181975"/>
            <a:ext cx="1425089" cy="1142750"/>
            <a:chOff x="0" y="0"/>
            <a:chExt cx="222" cy="187"/>
          </a:xfrm>
          <a:solidFill>
            <a:srgbClr val="FFFFFF"/>
          </a:solidFill>
        </xdr:grpSpPr>
        <xdr:sp>
          <xdr:nvSpPr>
            <xdr:cNvPr id="19" name="Rectangle 69"/>
            <xdr:cNvSpPr>
              <a:spLocks/>
            </xdr:cNvSpPr>
          </xdr:nvSpPr>
          <xdr:spPr>
            <a:xfrm>
              <a:off x="0" y="0"/>
              <a:ext cx="222" cy="18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20" name="Group 70"/>
            <xdr:cNvGrpSpPr>
              <a:grpSpLocks/>
            </xdr:cNvGrpSpPr>
          </xdr:nvGrpSpPr>
          <xdr:grpSpPr>
            <a:xfrm>
              <a:off x="35" y="4"/>
              <a:ext cx="187" cy="169"/>
              <a:chOff x="35" y="4"/>
              <a:chExt cx="187" cy="169"/>
            </a:xfrm>
            <a:solidFill>
              <a:srgbClr val="FFFFFF"/>
            </a:solidFill>
          </xdr:grpSpPr>
          <xdr:sp>
            <xdr:nvSpPr>
              <xdr:cNvPr id="21" name="Oval 71"/>
              <xdr:cNvSpPr>
                <a:spLocks noChangeAspect="1"/>
              </xdr:cNvSpPr>
            </xdr:nvSpPr>
            <xdr:spPr>
              <a:xfrm>
                <a:off x="44" y="38"/>
                <a:ext cx="155" cy="135"/>
              </a:xfrm>
              <a:prstGeom prst="ellipse">
                <a:avLst/>
              </a:prstGeom>
              <a:solidFill>
                <a:srgbClr val="0000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22" name="Group 72"/>
              <xdr:cNvGrpSpPr>
                <a:grpSpLocks/>
              </xdr:cNvGrpSpPr>
            </xdr:nvGrpSpPr>
            <xdr:grpSpPr>
              <a:xfrm>
                <a:off x="35" y="4"/>
                <a:ext cx="187" cy="167"/>
                <a:chOff x="35" y="4"/>
                <a:chExt cx="187" cy="167"/>
              </a:xfrm>
              <a:solidFill>
                <a:srgbClr val="FFFFFF"/>
              </a:solidFill>
            </xdr:grpSpPr>
            <xdr:grpSp>
              <xdr:nvGrpSpPr>
                <xdr:cNvPr id="23" name="Group 73"/>
                <xdr:cNvGrpSpPr>
                  <a:grpSpLocks/>
                </xdr:cNvGrpSpPr>
              </xdr:nvGrpSpPr>
              <xdr:grpSpPr>
                <a:xfrm>
                  <a:off x="35" y="4"/>
                  <a:ext cx="187" cy="34"/>
                  <a:chOff x="35" y="4"/>
                  <a:chExt cx="187" cy="34"/>
                </a:xfrm>
                <a:solidFill>
                  <a:srgbClr val="FFFFFF"/>
                </a:solidFill>
              </xdr:grpSpPr>
              <xdr:sp>
                <xdr:nvSpPr>
                  <xdr:cNvPr id="24" name="Text Box 44"/>
                  <xdr:cNvSpPr txBox="1">
                    <a:spLocks noChangeArrowheads="1"/>
                  </xdr:cNvSpPr>
                </xdr:nvSpPr>
                <xdr:spPr>
                  <a:xfrm>
                    <a:off x="37" y="12"/>
                    <a:ext cx="46" cy="26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22860" rIns="0" bIns="0"/>
                  <a:p>
                    <a:pPr algn="l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OD</a:t>
                    </a:r>
                  </a:p>
                </xdr:txBody>
              </xdr:sp>
              <xdr:sp>
                <xdr:nvSpPr>
                  <xdr:cNvPr id="25" name="Text Box 47"/>
                  <xdr:cNvSpPr txBox="1">
                    <a:spLocks noChangeArrowheads="1"/>
                  </xdr:cNvSpPr>
                </xdr:nvSpPr>
                <xdr:spPr>
                  <a:xfrm>
                    <a:off x="122" y="6"/>
                    <a:ext cx="99" cy="31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22860" rIns="0" bIns="0"/>
                  <a:p>
                    <a:pPr algn="l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Thickness</a:t>
                    </a:r>
                  </a:p>
                </xdr:txBody>
              </xdr:sp>
            </xdr:grpSp>
            <xdr:sp>
              <xdr:nvSpPr>
                <xdr:cNvPr id="26" name="Oval 74"/>
                <xdr:cNvSpPr>
                  <a:spLocks noChangeAspect="1"/>
                </xdr:cNvSpPr>
              </xdr:nvSpPr>
              <xdr:spPr>
                <a:xfrm>
                  <a:off x="64" y="55"/>
                  <a:ext cx="116" cy="101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" name="Line 46"/>
                <xdr:cNvSpPr>
                  <a:spLocks/>
                </xdr:cNvSpPr>
              </xdr:nvSpPr>
              <xdr:spPr>
                <a:xfrm>
                  <a:off x="121" y="18"/>
                  <a:ext cx="0" cy="19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" name="Line 43"/>
                <xdr:cNvSpPr>
                  <a:spLocks/>
                </xdr:cNvSpPr>
              </xdr:nvSpPr>
              <xdr:spPr>
                <a:xfrm>
                  <a:off x="39" y="41"/>
                  <a:ext cx="1" cy="13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triangl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9" name="Line 45"/>
                <xdr:cNvSpPr>
                  <a:spLocks/>
                </xdr:cNvSpPr>
              </xdr:nvSpPr>
              <xdr:spPr>
                <a:xfrm flipV="1">
                  <a:off x="122" y="56"/>
                  <a:ext cx="0" cy="36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  <xdr:grpSp>
        <xdr:nvGrpSpPr>
          <xdr:cNvPr id="30" name="Group 80"/>
          <xdr:cNvGrpSpPr>
            <a:grpSpLocks/>
          </xdr:cNvGrpSpPr>
        </xdr:nvGrpSpPr>
        <xdr:grpSpPr>
          <a:xfrm>
            <a:off x="2904943" y="3533394"/>
            <a:ext cx="1428936" cy="1173325"/>
            <a:chOff x="0" y="0"/>
            <a:chExt cx="180" cy="188"/>
          </a:xfrm>
          <a:solidFill>
            <a:srgbClr val="FFFFFF"/>
          </a:solidFill>
        </xdr:grpSpPr>
        <xdr:sp>
          <xdr:nvSpPr>
            <xdr:cNvPr id="31" name="Rectangle 81"/>
            <xdr:cNvSpPr>
              <a:spLocks/>
            </xdr:cNvSpPr>
          </xdr:nvSpPr>
          <xdr:spPr>
            <a:xfrm>
              <a:off x="0" y="0"/>
              <a:ext cx="180" cy="18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32" name="Group 82"/>
            <xdr:cNvGrpSpPr>
              <a:grpSpLocks/>
            </xdr:cNvGrpSpPr>
          </xdr:nvGrpSpPr>
          <xdr:grpSpPr>
            <a:xfrm>
              <a:off x="40" y="7"/>
              <a:ext cx="112" cy="142"/>
              <a:chOff x="40" y="7"/>
              <a:chExt cx="112" cy="142"/>
            </a:xfrm>
            <a:solidFill>
              <a:srgbClr val="FFFFFF"/>
            </a:solidFill>
          </xdr:grpSpPr>
          <xdr:sp>
            <xdr:nvSpPr>
              <xdr:cNvPr id="33" name="Rectangle 90"/>
              <xdr:cNvSpPr>
                <a:spLocks/>
              </xdr:cNvSpPr>
            </xdr:nvSpPr>
            <xdr:spPr>
              <a:xfrm>
                <a:off x="40" y="7"/>
                <a:ext cx="21" cy="142"/>
              </a:xfrm>
              <a:prstGeom prst="rect">
                <a:avLst/>
              </a:prstGeom>
              <a:solidFill>
                <a:srgbClr val="0000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" name="Rectangle 91"/>
              <xdr:cNvSpPr>
                <a:spLocks/>
              </xdr:cNvSpPr>
            </xdr:nvSpPr>
            <xdr:spPr>
              <a:xfrm>
                <a:off x="40" y="129"/>
                <a:ext cx="112" cy="20"/>
              </a:xfrm>
              <a:prstGeom prst="rect">
                <a:avLst/>
              </a:prstGeom>
              <a:solidFill>
                <a:srgbClr val="0000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35" name="Group 83"/>
            <xdr:cNvGrpSpPr>
              <a:grpSpLocks/>
            </xdr:cNvGrpSpPr>
          </xdr:nvGrpSpPr>
          <xdr:grpSpPr>
            <a:xfrm>
              <a:off x="10" y="46"/>
              <a:ext cx="164" cy="142"/>
              <a:chOff x="10" y="46"/>
              <a:chExt cx="164" cy="142"/>
            </a:xfrm>
            <a:solidFill>
              <a:srgbClr val="FFFFFF"/>
            </a:solidFill>
          </xdr:grpSpPr>
          <xdr:sp>
            <xdr:nvSpPr>
              <xdr:cNvPr id="36" name="Rectangle 84"/>
              <xdr:cNvSpPr>
                <a:spLocks/>
              </xdr:cNvSpPr>
            </xdr:nvSpPr>
            <xdr:spPr>
              <a:xfrm>
                <a:off x="10" y="46"/>
                <a:ext cx="10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</a:t>
                </a:r>
              </a:p>
            </xdr:txBody>
          </xdr:sp>
          <xdr:sp>
            <xdr:nvSpPr>
              <xdr:cNvPr id="37" name="Rectangle 85"/>
              <xdr:cNvSpPr>
                <a:spLocks/>
              </xdr:cNvSpPr>
            </xdr:nvSpPr>
            <xdr:spPr>
              <a:xfrm>
                <a:off x="86" y="160"/>
                <a:ext cx="11" cy="2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</a:t>
                </a:r>
              </a:p>
            </xdr:txBody>
          </xdr:sp>
          <xdr:sp>
            <xdr:nvSpPr>
              <xdr:cNvPr id="38" name="Rectangle 86"/>
              <xdr:cNvSpPr>
                <a:spLocks/>
              </xdr:cNvSpPr>
            </xdr:nvSpPr>
            <xdr:spPr>
              <a:xfrm>
                <a:off x="164" y="130"/>
                <a:ext cx="11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xdr:txBody>
          </xdr:sp>
          <xdr:sp>
            <xdr:nvSpPr>
              <xdr:cNvPr id="39" name="Line 107"/>
              <xdr:cNvSpPr>
                <a:spLocks/>
              </xdr:cNvSpPr>
            </xdr:nvSpPr>
            <xdr:spPr>
              <a:xfrm>
                <a:off x="28" y="8"/>
                <a:ext cx="0" cy="14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0" name="Line 108"/>
              <xdr:cNvSpPr>
                <a:spLocks/>
              </xdr:cNvSpPr>
            </xdr:nvSpPr>
            <xdr:spPr>
              <a:xfrm>
                <a:off x="40" y="158"/>
                <a:ext cx="112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1" name="Line 109"/>
              <xdr:cNvSpPr>
                <a:spLocks/>
              </xdr:cNvSpPr>
            </xdr:nvSpPr>
            <xdr:spPr>
              <a:xfrm>
                <a:off x="157" y="129"/>
                <a:ext cx="0" cy="20"/>
              </a:xfrm>
              <a:prstGeom prst="line">
                <a:avLst/>
              </a:prstGeom>
              <a:noFill/>
              <a:ln w="1270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42" name="Group 92"/>
          <xdr:cNvGrpSpPr>
            <a:grpSpLocks/>
          </xdr:cNvGrpSpPr>
        </xdr:nvGrpSpPr>
        <xdr:grpSpPr>
          <a:xfrm>
            <a:off x="2904943" y="2228850"/>
            <a:ext cx="1431134" cy="1130010"/>
            <a:chOff x="0" y="0"/>
            <a:chExt cx="190" cy="193"/>
          </a:xfrm>
          <a:solidFill>
            <a:srgbClr val="FFFFFF"/>
          </a:solidFill>
        </xdr:grpSpPr>
        <xdr:sp>
          <xdr:nvSpPr>
            <xdr:cNvPr id="43" name="Rectangle 93"/>
            <xdr:cNvSpPr>
              <a:spLocks/>
            </xdr:cNvSpPr>
          </xdr:nvSpPr>
          <xdr:spPr>
            <a:xfrm>
              <a:off x="0" y="0"/>
              <a:ext cx="190" cy="19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Freeform 94"/>
            <xdr:cNvSpPr>
              <a:spLocks/>
            </xdr:cNvSpPr>
          </xdr:nvSpPr>
          <xdr:spPr>
            <a:xfrm>
              <a:off x="34" y="32"/>
              <a:ext cx="112" cy="138"/>
            </a:xfrm>
            <a:custGeom>
              <a:pathLst>
                <a:path h="142" w="112">
                  <a:moveTo>
                    <a:pt x="112" y="20"/>
                  </a:moveTo>
                  <a:lnTo>
                    <a:pt x="74" y="20"/>
                  </a:lnTo>
                  <a:lnTo>
                    <a:pt x="74" y="122"/>
                  </a:lnTo>
                  <a:lnTo>
                    <a:pt x="112" y="122"/>
                  </a:lnTo>
                  <a:lnTo>
                    <a:pt x="112" y="142"/>
                  </a:lnTo>
                  <a:lnTo>
                    <a:pt x="0" y="142"/>
                  </a:lnTo>
                  <a:lnTo>
                    <a:pt x="0" y="122"/>
                  </a:lnTo>
                  <a:lnTo>
                    <a:pt x="38" y="122"/>
                  </a:lnTo>
                  <a:lnTo>
                    <a:pt x="38" y="20"/>
                  </a:lnTo>
                  <a:lnTo>
                    <a:pt x="0" y="20"/>
                  </a:lnTo>
                  <a:lnTo>
                    <a:pt x="0" y="0"/>
                  </a:lnTo>
                  <a:lnTo>
                    <a:pt x="112" y="0"/>
                  </a:lnTo>
                  <a:lnTo>
                    <a:pt x="112" y="20"/>
                  </a:lnTo>
                  <a:close/>
                </a:path>
              </a:pathLst>
            </a:custGeom>
            <a:solidFill>
              <a:srgbClr val="0000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5" name="Group 95"/>
            <xdr:cNvGrpSpPr>
              <a:grpSpLocks/>
            </xdr:cNvGrpSpPr>
          </xdr:nvGrpSpPr>
          <xdr:grpSpPr>
            <a:xfrm>
              <a:off x="7" y="3"/>
              <a:ext cx="173" cy="186"/>
              <a:chOff x="7" y="3"/>
              <a:chExt cx="173" cy="186"/>
            </a:xfrm>
            <a:solidFill>
              <a:srgbClr val="FFFFFF"/>
            </a:solidFill>
          </xdr:grpSpPr>
          <xdr:sp>
            <xdr:nvSpPr>
              <xdr:cNvPr id="46" name="Rectangle 96"/>
              <xdr:cNvSpPr>
                <a:spLocks/>
              </xdr:cNvSpPr>
            </xdr:nvSpPr>
            <xdr:spPr>
              <a:xfrm>
                <a:off x="87" y="3"/>
                <a:ext cx="14" cy="1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</a:t>
                </a:r>
              </a:p>
            </xdr:txBody>
          </xdr:sp>
          <xdr:sp>
            <xdr:nvSpPr>
              <xdr:cNvPr id="47" name="Rectangle 97"/>
              <xdr:cNvSpPr>
                <a:spLocks/>
              </xdr:cNvSpPr>
            </xdr:nvSpPr>
            <xdr:spPr>
              <a:xfrm>
                <a:off x="9" y="91"/>
                <a:ext cx="9" cy="2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</a:t>
                </a:r>
              </a:p>
            </xdr:txBody>
          </xdr:sp>
          <xdr:sp>
            <xdr:nvSpPr>
              <xdr:cNvPr id="48" name="Rectangle 98"/>
              <xdr:cNvSpPr>
                <a:spLocks/>
              </xdr:cNvSpPr>
            </xdr:nvSpPr>
            <xdr:spPr>
              <a:xfrm>
                <a:off x="161" y="34"/>
                <a:ext cx="18" cy="2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xdr:txBody>
          </xdr:sp>
          <xdr:sp>
            <xdr:nvSpPr>
              <xdr:cNvPr id="49" name="Rectangle 99"/>
              <xdr:cNvSpPr>
                <a:spLocks/>
              </xdr:cNvSpPr>
            </xdr:nvSpPr>
            <xdr:spPr>
              <a:xfrm>
                <a:off x="113" y="172"/>
                <a:ext cx="13" cy="2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</a:t>
                </a:r>
              </a:p>
            </xdr:txBody>
          </xdr:sp>
          <xdr:sp>
            <xdr:nvSpPr>
              <xdr:cNvPr id="50" name="Line 118"/>
              <xdr:cNvSpPr>
                <a:spLocks/>
              </xdr:cNvSpPr>
            </xdr:nvSpPr>
            <xdr:spPr>
              <a:xfrm>
                <a:off x="34" y="26"/>
                <a:ext cx="112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1" name="Line 119"/>
              <xdr:cNvSpPr>
                <a:spLocks/>
              </xdr:cNvSpPr>
            </xdr:nvSpPr>
            <xdr:spPr>
              <a:xfrm>
                <a:off x="153" y="32"/>
                <a:ext cx="0" cy="19"/>
              </a:xfrm>
              <a:prstGeom prst="line">
                <a:avLst/>
              </a:prstGeom>
              <a:noFill/>
              <a:ln w="1270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2" name="Line 120"/>
              <xdr:cNvSpPr>
                <a:spLocks/>
              </xdr:cNvSpPr>
            </xdr:nvSpPr>
            <xdr:spPr>
              <a:xfrm>
                <a:off x="72" y="176"/>
                <a:ext cx="36" cy="0"/>
              </a:xfrm>
              <a:prstGeom prst="line">
                <a:avLst/>
              </a:prstGeom>
              <a:noFill/>
              <a:ln w="5080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3" name="Line 121"/>
              <xdr:cNvSpPr>
                <a:spLocks/>
              </xdr:cNvSpPr>
            </xdr:nvSpPr>
            <xdr:spPr>
              <a:xfrm>
                <a:off x="25" y="31"/>
                <a:ext cx="0" cy="139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triangl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54" name="TextBox 1"/>
          <xdr:cNvSpPr txBox="1">
            <a:spLocks noChangeArrowheads="1"/>
          </xdr:cNvSpPr>
        </xdr:nvSpPr>
        <xdr:spPr>
          <a:xfrm rot="5400000">
            <a:off x="3949715" y="2621232"/>
            <a:ext cx="1133256" cy="349067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I-BEAM</a:t>
            </a:r>
          </a:p>
        </xdr:txBody>
      </xdr:sp>
      <xdr:sp>
        <xdr:nvSpPr>
          <xdr:cNvPr id="55" name="TextBox 105"/>
          <xdr:cNvSpPr txBox="1">
            <a:spLocks noChangeArrowheads="1"/>
          </xdr:cNvSpPr>
        </xdr:nvSpPr>
        <xdr:spPr>
          <a:xfrm rot="5400000">
            <a:off x="3949715" y="3925776"/>
            <a:ext cx="1133256" cy="349067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ANGLE</a:t>
            </a:r>
          </a:p>
        </xdr:txBody>
      </xdr:sp>
      <xdr:sp>
        <xdr:nvSpPr>
          <xdr:cNvPr id="56" name="TextBox 106"/>
          <xdr:cNvSpPr txBox="1">
            <a:spLocks noChangeArrowheads="1"/>
          </xdr:cNvSpPr>
        </xdr:nvSpPr>
        <xdr:spPr>
          <a:xfrm rot="5400000">
            <a:off x="3960707" y="5265992"/>
            <a:ext cx="1133256" cy="356711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TUBULAR</a:t>
            </a:r>
          </a:p>
        </xdr:txBody>
      </xdr:sp>
      <xdr:sp>
        <xdr:nvSpPr>
          <xdr:cNvPr id="57" name="TextBox 107"/>
          <xdr:cNvSpPr txBox="1">
            <a:spLocks noChangeArrowheads="1"/>
          </xdr:cNvSpPr>
        </xdr:nvSpPr>
        <xdr:spPr>
          <a:xfrm rot="5400000">
            <a:off x="3932128" y="6579453"/>
            <a:ext cx="1133256" cy="356711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PIPE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161925</xdr:rowOff>
    </xdr:from>
    <xdr:to>
      <xdr:col>15</xdr:col>
      <xdr:colOff>304800</xdr:colOff>
      <xdr:row>46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324475" y="161925"/>
          <a:ext cx="3943350" cy="4667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 used when trying to determine if bolt-on sensors for a horizontal beam (also known as shear) silo application will be a good option.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Fill in only the green fields.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Insert the number of support points of the vessel.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Add distances A and D for the  I-Beam area, use the diagram for reference. Steel tables, available on the KM website, can also be used to determine distance based on standard beam sizes.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Next move to the Live Load section and add value 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only one field in this section should have data, based on the units known.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The System PSI (B4) has now been calculated.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System PSI greater than 2,000 PSI  = bolt-on sensors are a            good option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Sysem PSI less than 2,000 PSI (red square) = bolt-on sensors  are not a good option and other methods of  weight, like a load cell should be considered.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DEFINITIONS: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Number of Support Points - number of physical connections between the vessel and the horizontal beams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Distance - depth of the beam, inches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 Distance - thickness of the web of the beam, in inches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Live Load -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design capacity of the vessel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19050</xdr:colOff>
      <xdr:row>11</xdr:row>
      <xdr:rowOff>0</xdr:rowOff>
    </xdr:from>
    <xdr:to>
      <xdr:col>8</xdr:col>
      <xdr:colOff>428625</xdr:colOff>
      <xdr:row>19</xdr:row>
      <xdr:rowOff>76200</xdr:rowOff>
    </xdr:to>
    <xdr:grpSp>
      <xdr:nvGrpSpPr>
        <xdr:cNvPr id="2" name="Group 3"/>
        <xdr:cNvGrpSpPr>
          <a:grpSpLocks/>
        </xdr:cNvGrpSpPr>
      </xdr:nvGrpSpPr>
      <xdr:grpSpPr>
        <a:xfrm>
          <a:off x="2695575" y="1295400"/>
          <a:ext cx="2352675" cy="1466850"/>
          <a:chOff x="2695575" y="1295403"/>
          <a:chExt cx="2352675" cy="1466850"/>
        </a:xfrm>
        <a:solidFill>
          <a:srgbClr val="FFFFFF"/>
        </a:solidFill>
      </xdr:grpSpPr>
      <xdr:sp>
        <xdr:nvSpPr>
          <xdr:cNvPr id="4" name="TextBox 1"/>
          <xdr:cNvSpPr txBox="1">
            <a:spLocks noChangeArrowheads="1"/>
          </xdr:cNvSpPr>
        </xdr:nvSpPr>
        <xdr:spPr>
          <a:xfrm rot="5400000">
            <a:off x="3581357" y="1876276"/>
            <a:ext cx="1466893" cy="3047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I-BEAM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10</xdr:row>
      <xdr:rowOff>85725</xdr:rowOff>
    </xdr:from>
    <xdr:to>
      <xdr:col>6</xdr:col>
      <xdr:colOff>342900</xdr:colOff>
      <xdr:row>27</xdr:row>
      <xdr:rowOff>123825</xdr:rowOff>
    </xdr:to>
    <xdr:grpSp>
      <xdr:nvGrpSpPr>
        <xdr:cNvPr id="1" name="Group 2"/>
        <xdr:cNvGrpSpPr>
          <a:grpSpLocks/>
        </xdr:cNvGrpSpPr>
      </xdr:nvGrpSpPr>
      <xdr:grpSpPr>
        <a:xfrm>
          <a:off x="2762250" y="1638300"/>
          <a:ext cx="1657350" cy="2371725"/>
          <a:chOff x="4162425" y="1876425"/>
          <a:chExt cx="1314450" cy="2371725"/>
        </a:xfrm>
        <a:solidFill>
          <a:srgbClr val="FFFFFF"/>
        </a:solidFill>
      </xdr:grpSpPr>
      <xdr:grpSp>
        <xdr:nvGrpSpPr>
          <xdr:cNvPr id="2" name="Group 27"/>
          <xdr:cNvGrpSpPr>
            <a:grpSpLocks/>
          </xdr:cNvGrpSpPr>
        </xdr:nvGrpSpPr>
        <xdr:grpSpPr>
          <a:xfrm>
            <a:off x="4162425" y="1876425"/>
            <a:ext cx="1219152" cy="2371725"/>
            <a:chOff x="280" y="573"/>
            <a:chExt cx="128" cy="242"/>
          </a:xfrm>
          <a:solidFill>
            <a:srgbClr val="FFFFFF"/>
          </a:solidFill>
        </xdr:grpSpPr>
        <xdr:sp>
          <xdr:nvSpPr>
            <xdr:cNvPr id="3" name="Line 14"/>
            <xdr:cNvSpPr>
              <a:spLocks/>
            </xdr:cNvSpPr>
          </xdr:nvSpPr>
          <xdr:spPr>
            <a:xfrm>
              <a:off x="280" y="704"/>
              <a:ext cx="11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" name="Group 26"/>
            <xdr:cNvGrpSpPr>
              <a:grpSpLocks/>
            </xdr:cNvGrpSpPr>
          </xdr:nvGrpSpPr>
          <xdr:grpSpPr>
            <a:xfrm>
              <a:off x="281" y="573"/>
              <a:ext cx="127" cy="242"/>
              <a:chOff x="281" y="573"/>
              <a:chExt cx="127" cy="242"/>
            </a:xfrm>
            <a:solidFill>
              <a:srgbClr val="FFFFFF"/>
            </a:solidFill>
          </xdr:grpSpPr>
          <xdr:grpSp>
            <xdr:nvGrpSpPr>
              <xdr:cNvPr id="5" name="Group 24"/>
              <xdr:cNvGrpSpPr>
                <a:grpSpLocks/>
              </xdr:cNvGrpSpPr>
            </xdr:nvGrpSpPr>
            <xdr:grpSpPr>
              <a:xfrm>
                <a:off x="281" y="573"/>
                <a:ext cx="110" cy="242"/>
                <a:chOff x="281" y="573"/>
                <a:chExt cx="110" cy="242"/>
              </a:xfrm>
              <a:solidFill>
                <a:srgbClr val="FFFFFF"/>
              </a:solidFill>
            </xdr:grpSpPr>
            <xdr:sp>
              <xdr:nvSpPr>
                <xdr:cNvPr id="6" name="Oval 5"/>
                <xdr:cNvSpPr>
                  <a:spLocks/>
                </xdr:cNvSpPr>
              </xdr:nvSpPr>
              <xdr:spPr>
                <a:xfrm>
                  <a:off x="281" y="573"/>
                  <a:ext cx="110" cy="46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7" name="Group 23"/>
                <xdr:cNvGrpSpPr>
                  <a:grpSpLocks noChangeAspect="1"/>
                </xdr:cNvGrpSpPr>
              </xdr:nvGrpSpPr>
              <xdr:grpSpPr>
                <a:xfrm>
                  <a:off x="281" y="595"/>
                  <a:ext cx="110" cy="197"/>
                  <a:chOff x="281" y="595"/>
                  <a:chExt cx="110" cy="197"/>
                </a:xfrm>
                <a:solidFill>
                  <a:srgbClr val="FFFFFF"/>
                </a:solidFill>
              </xdr:grpSpPr>
              <xdr:sp>
                <xdr:nvSpPr>
                  <xdr:cNvPr id="8" name="Line 6"/>
                  <xdr:cNvSpPr>
                    <a:spLocks noChangeAspect="1"/>
                  </xdr:cNvSpPr>
                </xdr:nvSpPr>
                <xdr:spPr>
                  <a:xfrm>
                    <a:off x="281" y="596"/>
                    <a:ext cx="0" cy="196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9" name="Line 7"/>
                  <xdr:cNvSpPr>
                    <a:spLocks noChangeAspect="1"/>
                  </xdr:cNvSpPr>
                </xdr:nvSpPr>
                <xdr:spPr>
                  <a:xfrm>
                    <a:off x="391" y="595"/>
                    <a:ext cx="0" cy="196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10" name="Oval 8"/>
                <xdr:cNvSpPr>
                  <a:spLocks/>
                </xdr:cNvSpPr>
              </xdr:nvSpPr>
              <xdr:spPr>
                <a:xfrm>
                  <a:off x="281" y="769"/>
                  <a:ext cx="110" cy="46"/>
                </a:xfrm>
                <a:prstGeom prst="ellipse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11" name="Group 25"/>
              <xdr:cNvGrpSpPr>
                <a:grpSpLocks/>
              </xdr:cNvGrpSpPr>
            </xdr:nvGrpSpPr>
            <xdr:grpSpPr>
              <a:xfrm>
                <a:off x="320" y="744"/>
                <a:ext cx="88" cy="70"/>
                <a:chOff x="320" y="744"/>
                <a:chExt cx="88" cy="70"/>
              </a:xfrm>
              <a:solidFill>
                <a:srgbClr val="FFFFFF"/>
              </a:solidFill>
            </xdr:grpSpPr>
            <xdr:sp>
              <xdr:nvSpPr>
                <xdr:cNvPr id="12" name="Line 9"/>
                <xdr:cNvSpPr>
                  <a:spLocks/>
                </xdr:cNvSpPr>
              </xdr:nvSpPr>
              <xdr:spPr>
                <a:xfrm flipV="1">
                  <a:off x="320" y="744"/>
                  <a:ext cx="0" cy="69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3" name="Line 10"/>
                <xdr:cNvSpPr>
                  <a:spLocks/>
                </xdr:cNvSpPr>
              </xdr:nvSpPr>
              <xdr:spPr>
                <a:xfrm flipV="1">
                  <a:off x="354" y="744"/>
                  <a:ext cx="0" cy="7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4" name="Line 11"/>
                <xdr:cNvSpPr>
                  <a:spLocks/>
                </xdr:cNvSpPr>
              </xdr:nvSpPr>
              <xdr:spPr>
                <a:xfrm flipH="1">
                  <a:off x="320" y="744"/>
                  <a:ext cx="34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" name="Line 13"/>
                <xdr:cNvSpPr>
                  <a:spLocks/>
                </xdr:cNvSpPr>
              </xdr:nvSpPr>
              <xdr:spPr>
                <a:xfrm flipV="1">
                  <a:off x="348" y="744"/>
                  <a:ext cx="0" cy="7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" name="Line 16"/>
                <xdr:cNvSpPr>
                  <a:spLocks/>
                </xdr:cNvSpPr>
              </xdr:nvSpPr>
              <xdr:spPr>
                <a:xfrm flipH="1">
                  <a:off x="354" y="791"/>
                  <a:ext cx="54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  <xdr:sp>
        <xdr:nvSpPr>
          <xdr:cNvPr id="17" name="TextBox 1"/>
          <xdr:cNvSpPr txBox="1">
            <a:spLocks noChangeArrowheads="1"/>
          </xdr:cNvSpPr>
        </xdr:nvSpPr>
        <xdr:spPr>
          <a:xfrm>
            <a:off x="4570233" y="2924135"/>
            <a:ext cx="249417" cy="2952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</a:t>
            </a:r>
          </a:p>
        </xdr:txBody>
      </xdr:sp>
      <xdr:sp>
        <xdr:nvSpPr>
          <xdr:cNvPr id="18" name="TextBox 17"/>
          <xdr:cNvSpPr txBox="1">
            <a:spLocks noChangeArrowheads="1"/>
          </xdr:cNvSpPr>
        </xdr:nvSpPr>
        <xdr:spPr>
          <a:xfrm>
            <a:off x="5227458" y="3781513"/>
            <a:ext cx="249417" cy="2952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T</a:t>
            </a:r>
          </a:p>
        </xdr:txBody>
      </xdr:sp>
    </xdr:grpSp>
    <xdr:clientData/>
  </xdr:twoCellAnchor>
  <xdr:twoCellAnchor>
    <xdr:from>
      <xdr:col>7</xdr:col>
      <xdr:colOff>409575</xdr:colOff>
      <xdr:row>2</xdr:row>
      <xdr:rowOff>161925</xdr:rowOff>
    </xdr:from>
    <xdr:to>
      <xdr:col>14</xdr:col>
      <xdr:colOff>85725</xdr:colOff>
      <xdr:row>39</xdr:row>
      <xdr:rowOff>38100</xdr:rowOff>
    </xdr:to>
    <xdr:sp>
      <xdr:nvSpPr>
        <xdr:cNvPr id="19" name="TextBox 3"/>
        <xdr:cNvSpPr txBox="1">
          <a:spLocks noChangeArrowheads="1"/>
        </xdr:cNvSpPr>
      </xdr:nvSpPr>
      <xdr:spPr>
        <a:xfrm>
          <a:off x="5095875" y="752475"/>
          <a:ext cx="3943350" cy="414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 used when trying to determine if bolt-on sensors for a skirted silo application will be a good option.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Fill in only the green fields.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Vessel Area section - add the diameter of the vessel - only one field in this section should have data, based on the units known.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Do the same for the skirt thickness - only one field in this section should have data, based on the units known.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Next move to the Live Load section and add value 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only one field in this section should have data, based on the units known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The System PSI (B4) has now been calculated.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System PSI greater than 2,000 PSI  = bolt-on sensors are a            good option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Sysem PSI less than 2,000 PSI (red square) = bolt-on sensors  are not a good option and other methods of  weight, like a load cell should be considered.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DEFINITIONS: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Diameter - full width of the vessel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Thickness - size or gauge of the skirt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Live Load 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design capacity of the vessel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24.140625" style="0" customWidth="1"/>
    <col min="2" max="2" width="10.140625" style="0" bestFit="1" customWidth="1"/>
    <col min="4" max="4" width="9.140625" style="0" hidden="1" customWidth="1"/>
    <col min="5" max="5" width="9.140625" style="0" customWidth="1"/>
    <col min="6" max="6" width="10.28125" style="0" customWidth="1"/>
    <col min="10" max="10" width="10.28125" style="0" customWidth="1"/>
  </cols>
  <sheetData>
    <row r="1" spans="1:9" ht="23.25">
      <c r="A1" s="83" t="s">
        <v>70</v>
      </c>
      <c r="B1" s="83"/>
      <c r="C1" s="83"/>
      <c r="D1" s="83"/>
      <c r="E1" s="83"/>
      <c r="F1" s="83"/>
      <c r="G1" s="83"/>
      <c r="H1" s="83"/>
      <c r="I1" s="1"/>
    </row>
    <row r="2" spans="1:11" ht="23.25">
      <c r="A2" s="84" t="s">
        <v>75</v>
      </c>
      <c r="B2" s="84"/>
      <c r="C2" s="84"/>
      <c r="D2" s="84"/>
      <c r="E2" s="84"/>
      <c r="F2" s="84"/>
      <c r="G2" s="84"/>
      <c r="H2" s="84"/>
      <c r="I2" s="1"/>
      <c r="J2" s="1"/>
      <c r="K2" s="1"/>
    </row>
    <row r="3" ht="13.5" thickBot="1"/>
    <row r="4" spans="1:3" ht="15.75">
      <c r="A4" s="51" t="s">
        <v>72</v>
      </c>
      <c r="B4" s="52">
        <f>IF(B9=1,(D65),0)</f>
        <v>0</v>
      </c>
      <c r="C4" s="53" t="s">
        <v>6</v>
      </c>
    </row>
    <row r="5" spans="1:3" ht="15.75">
      <c r="A5" s="54" t="s">
        <v>71</v>
      </c>
      <c r="B5" s="44">
        <f>IF(B9=2,D61,0)</f>
        <v>0</v>
      </c>
      <c r="C5" s="55" t="s">
        <v>6</v>
      </c>
    </row>
    <row r="6" spans="1:3" ht="15.75">
      <c r="A6" s="54" t="s">
        <v>73</v>
      </c>
      <c r="B6" s="44">
        <f>IF(B9=3,D57,0)</f>
        <v>0</v>
      </c>
      <c r="C6" s="55" t="s">
        <v>6</v>
      </c>
    </row>
    <row r="7" spans="1:3" ht="16.5" thickBot="1">
      <c r="A7" s="56" t="s">
        <v>74</v>
      </c>
      <c r="B7" s="57">
        <f>IF(B9=4,D53,0)</f>
        <v>0</v>
      </c>
      <c r="C7" s="58" t="s">
        <v>6</v>
      </c>
    </row>
    <row r="9" spans="1:9" ht="12.75">
      <c r="A9" t="s">
        <v>0</v>
      </c>
      <c r="B9" s="79"/>
      <c r="G9" s="42"/>
      <c r="H9" s="42"/>
      <c r="I9" s="42"/>
    </row>
    <row r="10" spans="1:9" ht="12.75">
      <c r="A10" t="s">
        <v>2</v>
      </c>
      <c r="B10" s="79"/>
      <c r="G10" s="42"/>
      <c r="H10" s="42"/>
      <c r="I10" s="42"/>
    </row>
    <row r="11" spans="1:9" ht="12.75" hidden="1">
      <c r="A11" t="s">
        <v>1</v>
      </c>
      <c r="D11" s="27">
        <f>SUM(D41:D44)</f>
        <v>0</v>
      </c>
      <c r="E11" s="6" t="s">
        <v>35</v>
      </c>
      <c r="G11" s="31"/>
      <c r="H11" s="31"/>
      <c r="I11" s="31"/>
    </row>
    <row r="12" spans="1:5" ht="12.75" hidden="1">
      <c r="A12" s="6" t="s">
        <v>13</v>
      </c>
      <c r="D12" s="27" t="e">
        <f>D11/B10</f>
        <v>#DIV/0!</v>
      </c>
      <c r="E12" s="6" t="s">
        <v>35</v>
      </c>
    </row>
    <row r="13" spans="1:5" ht="12.75" hidden="1">
      <c r="A13" t="s">
        <v>3</v>
      </c>
      <c r="D13" s="43">
        <f>IF(B9=1,D21,IF(B9=2,D27,IF(B9=3,D33,IF(B9=4,D38,0))))</f>
        <v>0</v>
      </c>
      <c r="E13" s="6" t="s">
        <v>4</v>
      </c>
    </row>
    <row r="15" spans="1:15" ht="15.75" thickBot="1">
      <c r="A15" s="15" t="s">
        <v>76</v>
      </c>
      <c r="B15" s="50"/>
      <c r="C15" s="45"/>
      <c r="K15" s="32"/>
      <c r="L15" s="32"/>
      <c r="M15" s="33"/>
      <c r="N15" s="33"/>
      <c r="O15" s="33"/>
    </row>
    <row r="16" spans="1:15" ht="12.75">
      <c r="A16" s="66" t="s">
        <v>7</v>
      </c>
      <c r="B16" s="50"/>
      <c r="C16" s="45"/>
      <c r="D16" s="49"/>
      <c r="K16" s="32"/>
      <c r="L16" s="32"/>
      <c r="M16" s="33"/>
      <c r="N16" s="33"/>
      <c r="O16" s="33"/>
    </row>
    <row r="17" spans="1:15" ht="12.75">
      <c r="A17" s="66" t="s">
        <v>46</v>
      </c>
      <c r="B17" s="80"/>
      <c r="C17" s="47"/>
      <c r="D17" s="48"/>
      <c r="E17" s="3"/>
      <c r="K17" s="32"/>
      <c r="L17" s="33"/>
      <c r="M17" s="34"/>
      <c r="N17" s="41"/>
      <c r="O17" s="33"/>
    </row>
    <row r="18" spans="1:15" ht="12.75">
      <c r="A18" s="66" t="s">
        <v>68</v>
      </c>
      <c r="B18" s="80"/>
      <c r="C18" s="45"/>
      <c r="D18" s="46"/>
      <c r="K18" s="32"/>
      <c r="L18" s="33"/>
      <c r="M18" s="34"/>
      <c r="N18" s="41"/>
      <c r="O18" s="33"/>
    </row>
    <row r="19" spans="1:15" ht="12.75">
      <c r="A19" s="66" t="s">
        <v>69</v>
      </c>
      <c r="B19" s="80"/>
      <c r="C19" s="47"/>
      <c r="D19" s="48"/>
      <c r="E19" s="3"/>
      <c r="K19" s="32"/>
      <c r="L19" s="33"/>
      <c r="M19" s="34"/>
      <c r="N19" s="41"/>
      <c r="O19" s="33"/>
    </row>
    <row r="20" spans="1:15" ht="12.75">
      <c r="A20" s="66" t="s">
        <v>47</v>
      </c>
      <c r="B20" s="80"/>
      <c r="C20" s="45"/>
      <c r="D20" s="46"/>
      <c r="K20" s="32"/>
      <c r="L20" s="33"/>
      <c r="M20" s="34"/>
      <c r="N20" s="41"/>
      <c r="O20" s="33"/>
    </row>
    <row r="21" spans="1:15" ht="13.5" thickBot="1">
      <c r="A21" s="66" t="s">
        <v>45</v>
      </c>
      <c r="B21" s="50"/>
      <c r="C21" s="47"/>
      <c r="D21" s="65">
        <f>(2*(B18*B19)+((B17-2*B19)*B20))*1.006</f>
        <v>0</v>
      </c>
      <c r="E21" s="3"/>
      <c r="K21" s="33"/>
      <c r="L21" s="33"/>
      <c r="M21" s="33"/>
      <c r="N21" s="33"/>
      <c r="O21" s="33"/>
    </row>
    <row r="22" spans="1:15" ht="13.5" thickBot="1">
      <c r="A22" s="66"/>
      <c r="B22" s="50"/>
      <c r="C22" s="47"/>
      <c r="D22" s="41"/>
      <c r="E22" s="3"/>
      <c r="K22" s="33"/>
      <c r="L22" s="33"/>
      <c r="M22" s="33"/>
      <c r="N22" s="33"/>
      <c r="O22" s="33"/>
    </row>
    <row r="23" spans="1:4" ht="12.75">
      <c r="A23" s="9" t="s">
        <v>8</v>
      </c>
      <c r="B23" s="50"/>
      <c r="C23" s="50"/>
      <c r="D23" s="49"/>
    </row>
    <row r="24" spans="1:4" ht="12.75">
      <c r="A24" s="66" t="s">
        <v>66</v>
      </c>
      <c r="B24" s="81"/>
      <c r="C24" s="50"/>
      <c r="D24" s="46"/>
    </row>
    <row r="25" spans="1:4" ht="12.75">
      <c r="A25" s="66" t="s">
        <v>67</v>
      </c>
      <c r="B25" s="81"/>
      <c r="C25" s="50"/>
      <c r="D25" s="46"/>
    </row>
    <row r="26" spans="1:4" ht="12.75">
      <c r="A26" s="66" t="s">
        <v>65</v>
      </c>
      <c r="B26" s="81"/>
      <c r="C26" s="50"/>
      <c r="D26" s="46"/>
    </row>
    <row r="27" spans="1:4" ht="13.5" thickBot="1">
      <c r="A27" s="66" t="s">
        <v>64</v>
      </c>
      <c r="B27" s="50"/>
      <c r="C27" s="50"/>
      <c r="D27" s="65">
        <f>((B24+B25-B26)*B26)</f>
        <v>0</v>
      </c>
    </row>
    <row r="28" spans="1:3" ht="13.5" thickBot="1">
      <c r="A28" s="50"/>
      <c r="B28" s="50"/>
      <c r="C28" s="50"/>
    </row>
    <row r="29" spans="1:4" ht="12.75">
      <c r="A29" s="66" t="s">
        <v>11</v>
      </c>
      <c r="B29" s="50"/>
      <c r="C29" s="50"/>
      <c r="D29" s="49"/>
    </row>
    <row r="30" spans="1:4" ht="12.75">
      <c r="A30" s="66" t="s">
        <v>63</v>
      </c>
      <c r="B30" s="80"/>
      <c r="C30" s="50"/>
      <c r="D30" s="46"/>
    </row>
    <row r="31" spans="1:4" ht="12.75">
      <c r="A31" s="66" t="s">
        <v>62</v>
      </c>
      <c r="B31" s="80"/>
      <c r="C31" s="50"/>
      <c r="D31" s="46"/>
    </row>
    <row r="32" spans="1:4" ht="12.75">
      <c r="A32" s="66" t="s">
        <v>61</v>
      </c>
      <c r="B32" s="80"/>
      <c r="C32" s="50"/>
      <c r="D32" s="46"/>
    </row>
    <row r="33" spans="1:4" ht="13.5" thickBot="1">
      <c r="A33" s="66" t="s">
        <v>60</v>
      </c>
      <c r="B33" s="50"/>
      <c r="C33" s="50"/>
      <c r="D33" s="65">
        <f>2*B32*(B30+B31-2*B32)</f>
        <v>0</v>
      </c>
    </row>
    <row r="34" spans="1:3" ht="13.5" thickBot="1">
      <c r="A34" s="50"/>
      <c r="B34" s="50"/>
      <c r="C34" s="50"/>
    </row>
    <row r="35" spans="1:7" ht="12.75">
      <c r="A35" s="66" t="s">
        <v>12</v>
      </c>
      <c r="B35" s="50"/>
      <c r="C35" s="47"/>
      <c r="D35" s="49"/>
      <c r="G35" s="5"/>
    </row>
    <row r="36" spans="1:7" ht="12.75">
      <c r="A36" s="78" t="s">
        <v>79</v>
      </c>
      <c r="B36" s="80"/>
      <c r="C36" s="47"/>
      <c r="D36" s="46"/>
      <c r="G36" s="5"/>
    </row>
    <row r="37" spans="1:4" ht="12.75">
      <c r="A37" s="66" t="s">
        <v>58</v>
      </c>
      <c r="B37" s="80"/>
      <c r="C37" s="50"/>
      <c r="D37" s="46"/>
    </row>
    <row r="38" spans="1:9" ht="13.5" thickBot="1">
      <c r="A38" s="66" t="s">
        <v>59</v>
      </c>
      <c r="B38" s="50"/>
      <c r="C38" s="50"/>
      <c r="D38" s="65">
        <f>((3.14159265*(B36-B37)*B37))</f>
        <v>0</v>
      </c>
      <c r="I38" s="5"/>
    </row>
    <row r="39" spans="4:9" ht="12.75">
      <c r="D39" s="5"/>
      <c r="I39" s="5"/>
    </row>
    <row r="40" spans="1:9" ht="15">
      <c r="A40" s="7" t="s">
        <v>16</v>
      </c>
      <c r="D40" s="5"/>
      <c r="I40" s="5"/>
    </row>
    <row r="41" spans="1:5" ht="12.75">
      <c r="A41" s="20" t="s">
        <v>26</v>
      </c>
      <c r="B41" s="68"/>
      <c r="C41" s="62" t="s">
        <v>5</v>
      </c>
      <c r="D41" s="63">
        <f>(B41*2204.622621849)</f>
        <v>0</v>
      </c>
      <c r="E41" s="64" t="s">
        <v>35</v>
      </c>
    </row>
    <row r="42" spans="1:5" ht="12.75">
      <c r="A42" s="20" t="s">
        <v>25</v>
      </c>
      <c r="B42" s="68"/>
      <c r="C42" s="62" t="s">
        <v>5</v>
      </c>
      <c r="D42" s="63">
        <f>(B42*2000)</f>
        <v>0</v>
      </c>
      <c r="E42" s="64" t="s">
        <v>35</v>
      </c>
    </row>
    <row r="43" spans="1:5" ht="12.75">
      <c r="A43" s="20" t="s">
        <v>24</v>
      </c>
      <c r="B43" s="68"/>
      <c r="C43" s="62" t="s">
        <v>5</v>
      </c>
      <c r="D43" s="63">
        <f>(B43*2.204622622)</f>
        <v>0</v>
      </c>
      <c r="E43" s="64" t="s">
        <v>35</v>
      </c>
    </row>
    <row r="44" spans="1:5" ht="12.75">
      <c r="A44" s="20" t="s">
        <v>23</v>
      </c>
      <c r="B44" s="68"/>
      <c r="C44" s="62" t="s">
        <v>5</v>
      </c>
      <c r="D44" s="63">
        <f>(B44)</f>
        <v>0</v>
      </c>
      <c r="E44" s="64" t="s">
        <v>35</v>
      </c>
    </row>
    <row r="46" spans="1:4" ht="12.75" hidden="1">
      <c r="A46" s="6" t="s">
        <v>2</v>
      </c>
      <c r="D46" s="11">
        <f>B10</f>
        <v>0</v>
      </c>
    </row>
    <row r="47" spans="1:4" ht="12.75" hidden="1">
      <c r="A47" s="6" t="s">
        <v>1</v>
      </c>
      <c r="D47" s="38">
        <f>D11</f>
        <v>0</v>
      </c>
    </row>
    <row r="48" spans="1:4" ht="12.75" hidden="1">
      <c r="A48" s="6" t="s">
        <v>13</v>
      </c>
      <c r="D48" s="38" t="e">
        <f>D12</f>
        <v>#DIV/0!</v>
      </c>
    </row>
    <row r="49" ht="18" hidden="1">
      <c r="D49" s="2"/>
    </row>
    <row r="50" ht="15" hidden="1">
      <c r="A50" s="7" t="s">
        <v>14</v>
      </c>
    </row>
    <row r="51" spans="1:4" ht="12.75" hidden="1">
      <c r="A51" s="6" t="s">
        <v>13</v>
      </c>
      <c r="D51" s="38" t="e">
        <f>D48</f>
        <v>#DIV/0!</v>
      </c>
    </row>
    <row r="52" spans="1:4" ht="12.75" hidden="1">
      <c r="A52" s="6" t="s">
        <v>54</v>
      </c>
      <c r="D52" s="16">
        <f>D38</f>
        <v>0</v>
      </c>
    </row>
    <row r="53" spans="1:4" ht="12.75" hidden="1">
      <c r="A53" s="6" t="s">
        <v>57</v>
      </c>
      <c r="D53" s="13">
        <f>IF(B9=4,(D51/D52),0)</f>
        <v>0</v>
      </c>
    </row>
    <row r="54" ht="12.75" hidden="1"/>
    <row r="55" spans="1:4" ht="12.75" hidden="1">
      <c r="A55" s="6" t="s">
        <v>13</v>
      </c>
      <c r="D55" s="38" t="e">
        <f>D48</f>
        <v>#DIV/0!</v>
      </c>
    </row>
    <row r="56" spans="1:4" ht="12.75" hidden="1">
      <c r="A56" s="6" t="s">
        <v>54</v>
      </c>
      <c r="D56" s="16">
        <f>D33</f>
        <v>0</v>
      </c>
    </row>
    <row r="57" spans="1:4" ht="12.75" hidden="1">
      <c r="A57" s="6" t="s">
        <v>56</v>
      </c>
      <c r="D57" s="13">
        <f>IF(B9=3,(D55/D56),0)</f>
        <v>0</v>
      </c>
    </row>
    <row r="58" ht="12.75" hidden="1"/>
    <row r="59" spans="1:4" ht="12.75" hidden="1">
      <c r="A59" s="6" t="s">
        <v>13</v>
      </c>
      <c r="D59" s="38" t="e">
        <f>D48</f>
        <v>#DIV/0!</v>
      </c>
    </row>
    <row r="60" spans="1:4" ht="12.75" hidden="1">
      <c r="A60" s="6" t="s">
        <v>54</v>
      </c>
      <c r="D60" s="16">
        <f>D27</f>
        <v>0</v>
      </c>
    </row>
    <row r="61" spans="1:4" ht="12.75" hidden="1">
      <c r="A61" s="6" t="s">
        <v>55</v>
      </c>
      <c r="D61" s="13">
        <f>IF(B9=2,(D59/D60),0)</f>
        <v>0</v>
      </c>
    </row>
    <row r="62" ht="12.75" hidden="1"/>
    <row r="63" spans="1:4" ht="12.75" hidden="1">
      <c r="A63" s="6" t="s">
        <v>13</v>
      </c>
      <c r="D63" s="38" t="e">
        <f>D48</f>
        <v>#DIV/0!</v>
      </c>
    </row>
    <row r="64" spans="1:4" ht="12.75" hidden="1">
      <c r="A64" s="6" t="s">
        <v>54</v>
      </c>
      <c r="D64" s="16">
        <f>(D21)</f>
        <v>0</v>
      </c>
    </row>
    <row r="65" spans="1:4" ht="12.75" hidden="1">
      <c r="A65" s="6" t="s">
        <v>53</v>
      </c>
      <c r="D65" s="38">
        <f>IF(B9=1,(D63/D64),0)</f>
        <v>0</v>
      </c>
    </row>
  </sheetData>
  <sheetProtection selectLockedCells="1"/>
  <mergeCells count="2">
    <mergeCell ref="A1:H1"/>
    <mergeCell ref="A2:H2"/>
  </mergeCells>
  <conditionalFormatting sqref="B4:B7">
    <cfRule type="cellIs" priority="1" dxfId="0" operator="lessThanOrEqual" stopIfTrue="1">
      <formula>1999</formula>
    </cfRule>
  </conditionalFormatting>
  <printOptions/>
  <pageMargins left="0.33" right="0.36" top="0.35" bottom="0.33" header="0.17" footer="0.5"/>
  <pageSetup horizontalDpi="600" verticalDpi="600" orientation="landscape" scale="83" r:id="rId4"/>
  <headerFooter alignWithMargins="0">
    <oddHeader>&amp;CThis PSI Calculator is a Kistler-Morse (Venture Measurement) tool; it is used for estimating purposes only.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">
      <selection activeCell="B13" sqref="B13"/>
    </sheetView>
  </sheetViews>
  <sheetFormatPr defaultColWidth="9.140625" defaultRowHeight="12.75"/>
  <cols>
    <col min="1" max="1" width="25.57421875" style="0" customWidth="1"/>
    <col min="2" max="2" width="8.8515625" style="0" customWidth="1"/>
    <col min="3" max="3" width="5.7109375" style="0" customWidth="1"/>
    <col min="4" max="4" width="10.57421875" style="0" hidden="1" customWidth="1"/>
    <col min="5" max="5" width="5.8515625" style="0" hidden="1" customWidth="1"/>
    <col min="8" max="8" width="10.8515625" style="0" customWidth="1"/>
    <col min="9" max="9" width="10.28125" style="0" customWidth="1"/>
  </cols>
  <sheetData>
    <row r="1" spans="1:8" ht="20.25">
      <c r="A1" s="83" t="s">
        <v>50</v>
      </c>
      <c r="B1" s="83"/>
      <c r="C1" s="83"/>
      <c r="D1" s="83"/>
      <c r="E1" s="83"/>
      <c r="F1" s="83"/>
      <c r="G1" s="83"/>
      <c r="H1" s="83"/>
    </row>
    <row r="2" spans="1:8" ht="15">
      <c r="A2" s="84" t="s">
        <v>75</v>
      </c>
      <c r="B2" s="84"/>
      <c r="C2" s="84"/>
      <c r="D2" s="84"/>
      <c r="E2" s="84"/>
      <c r="F2" s="84"/>
      <c r="G2" s="84"/>
      <c r="H2" s="84"/>
    </row>
    <row r="3" s="6" customFormat="1" ht="12.75"/>
    <row r="4" spans="1:3" s="6" customFormat="1" ht="15.75">
      <c r="A4" s="59" t="s">
        <v>37</v>
      </c>
      <c r="B4" s="36" t="e">
        <f>(D35)</f>
        <v>#DIV/0!</v>
      </c>
      <c r="C4" s="35" t="s">
        <v>6</v>
      </c>
    </row>
    <row r="6" spans="1:2" ht="12.75">
      <c r="A6" s="77" t="s">
        <v>78</v>
      </c>
      <c r="B6" s="67"/>
    </row>
    <row r="7" spans="1:4" ht="12.75" hidden="1">
      <c r="A7" t="s">
        <v>0</v>
      </c>
      <c r="D7" s="12" t="s">
        <v>22</v>
      </c>
    </row>
    <row r="8" spans="1:5" ht="12.75" hidden="1">
      <c r="A8" t="s">
        <v>1</v>
      </c>
      <c r="D8" s="37">
        <f>SUM(D18:D21)</f>
        <v>0</v>
      </c>
      <c r="E8" s="6" t="s">
        <v>35</v>
      </c>
    </row>
    <row r="9" spans="1:5" ht="12.75" hidden="1">
      <c r="A9" s="6" t="s">
        <v>51</v>
      </c>
      <c r="D9" s="37" t="e">
        <f>D26</f>
        <v>#DIV/0!</v>
      </c>
      <c r="E9" s="6" t="s">
        <v>35</v>
      </c>
    </row>
    <row r="10" spans="1:5" ht="12.75" hidden="1">
      <c r="A10" s="6" t="s">
        <v>3</v>
      </c>
      <c r="D10" s="10">
        <f>SUM(E50:E53)</f>
        <v>0</v>
      </c>
      <c r="E10" s="6" t="s">
        <v>4</v>
      </c>
    </row>
    <row r="11" s="6" customFormat="1" ht="12.75">
      <c r="A11" s="3"/>
    </row>
    <row r="12" spans="1:8" ht="18">
      <c r="A12" s="7" t="s">
        <v>52</v>
      </c>
      <c r="B12" s="2"/>
      <c r="D12" s="2"/>
      <c r="E12" s="2"/>
      <c r="F12" s="2"/>
      <c r="G12" s="2"/>
      <c r="H12" s="2"/>
    </row>
    <row r="13" spans="1:2" ht="12.75">
      <c r="A13" s="6" t="s">
        <v>49</v>
      </c>
      <c r="B13" s="67"/>
    </row>
    <row r="14" spans="1:12" ht="12.75">
      <c r="A14" s="6" t="s">
        <v>48</v>
      </c>
      <c r="B14" s="67"/>
      <c r="H14" s="32"/>
      <c r="I14" s="32"/>
      <c r="J14" s="33"/>
      <c r="K14" s="33"/>
      <c r="L14" s="33"/>
    </row>
    <row r="15" spans="1:12" ht="12.75">
      <c r="A15" s="30" t="s">
        <v>45</v>
      </c>
      <c r="D15" s="11">
        <f>(B13*B14)</f>
        <v>0</v>
      </c>
      <c r="H15" s="32"/>
      <c r="I15" s="33"/>
      <c r="J15" s="33"/>
      <c r="K15" s="33"/>
      <c r="L15" s="33"/>
    </row>
    <row r="16" spans="8:12" ht="12.75">
      <c r="H16" s="32"/>
      <c r="I16" s="33"/>
      <c r="J16" s="34"/>
      <c r="K16" s="33"/>
      <c r="L16" s="33"/>
    </row>
    <row r="17" ht="15">
      <c r="A17" s="7" t="s">
        <v>16</v>
      </c>
    </row>
    <row r="18" spans="1:9" ht="12.75">
      <c r="A18" s="20" t="s">
        <v>26</v>
      </c>
      <c r="B18" s="68"/>
      <c r="C18" s="60" t="s">
        <v>5</v>
      </c>
      <c r="D18" s="38">
        <f>IF(B18&gt;0,(B18*2204.622621849),0)</f>
        <v>0</v>
      </c>
      <c r="E18" s="6" t="s">
        <v>35</v>
      </c>
      <c r="G18" s="5"/>
      <c r="I18" s="5"/>
    </row>
    <row r="19" spans="1:5" ht="12.75">
      <c r="A19" s="20" t="s">
        <v>25</v>
      </c>
      <c r="B19" s="69"/>
      <c r="C19" s="60" t="s">
        <v>5</v>
      </c>
      <c r="D19" s="37">
        <f>IF(B19&gt;0,(B19*2000),0)</f>
        <v>0</v>
      </c>
      <c r="E19" s="6" t="s">
        <v>35</v>
      </c>
    </row>
    <row r="20" spans="1:5" ht="12.75">
      <c r="A20" s="20" t="s">
        <v>24</v>
      </c>
      <c r="B20" s="69"/>
      <c r="C20" s="60" t="s">
        <v>5</v>
      </c>
      <c r="D20" s="37">
        <f>IF(B20&gt;0,(B20*2.204622622),0)</f>
        <v>0</v>
      </c>
      <c r="E20" s="6" t="s">
        <v>35</v>
      </c>
    </row>
    <row r="21" spans="1:5" ht="12.75">
      <c r="A21" s="20" t="s">
        <v>23</v>
      </c>
      <c r="B21" s="69"/>
      <c r="C21" s="60" t="s">
        <v>5</v>
      </c>
      <c r="D21" s="37">
        <f>IF(B21&gt;0,(B21),0)</f>
        <v>0</v>
      </c>
      <c r="E21" s="6" t="s">
        <v>35</v>
      </c>
    </row>
    <row r="22" spans="4:10" ht="12.75">
      <c r="D22" s="5"/>
      <c r="H22" s="4"/>
      <c r="J22" s="28"/>
    </row>
    <row r="23" ht="15" hidden="1">
      <c r="A23" s="7" t="s">
        <v>15</v>
      </c>
    </row>
    <row r="24" spans="1:8" ht="12.75" hidden="1">
      <c r="A24" s="6" t="s">
        <v>1</v>
      </c>
      <c r="D24" s="38">
        <f>SUM(D18:D21)</f>
        <v>0</v>
      </c>
      <c r="H24" s="5"/>
    </row>
    <row r="25" spans="1:4" ht="12.75" hidden="1">
      <c r="A25" s="6" t="s">
        <v>42</v>
      </c>
      <c r="D25" s="11">
        <f>B6</f>
        <v>0</v>
      </c>
    </row>
    <row r="26" spans="1:4" ht="12.75" hidden="1">
      <c r="A26" s="6" t="s">
        <v>43</v>
      </c>
      <c r="D26" s="38" t="e">
        <f>(D24/D25)</f>
        <v>#DIV/0!</v>
      </c>
    </row>
    <row r="27" ht="12.75" hidden="1"/>
    <row r="28" spans="1:4" ht="12.75" hidden="1">
      <c r="A28" s="6" t="s">
        <v>43</v>
      </c>
      <c r="D28" s="38" t="e">
        <f>(D26)</f>
        <v>#DIV/0!</v>
      </c>
    </row>
    <row r="29" spans="1:4" ht="12.75" hidden="1">
      <c r="A29" s="6" t="s">
        <v>44</v>
      </c>
      <c r="D29" s="11">
        <v>2</v>
      </c>
    </row>
    <row r="30" spans="1:4" ht="12.75" hidden="1">
      <c r="A30" s="6" t="s">
        <v>41</v>
      </c>
      <c r="D30" s="38" t="e">
        <f>(D28/D29)</f>
        <v>#DIV/0!</v>
      </c>
    </row>
    <row r="31" ht="12.75" hidden="1"/>
    <row r="32" ht="15" hidden="1">
      <c r="A32" s="7" t="s">
        <v>14</v>
      </c>
    </row>
    <row r="33" spans="1:4" ht="12.75" hidden="1">
      <c r="A33" s="29" t="s">
        <v>41</v>
      </c>
      <c r="D33" s="38" t="e">
        <f>D30</f>
        <v>#DIV/0!</v>
      </c>
    </row>
    <row r="34" spans="1:4" ht="12.75" hidden="1">
      <c r="A34" s="29" t="s">
        <v>40</v>
      </c>
      <c r="D34" s="39">
        <f>(D15)</f>
        <v>0</v>
      </c>
    </row>
    <row r="35" spans="1:4" ht="12.75" hidden="1">
      <c r="A35" t="s">
        <v>6</v>
      </c>
      <c r="D35" s="40" t="e">
        <f>(D33/D34)</f>
        <v>#DIV/0!</v>
      </c>
    </row>
    <row r="36" ht="12.75" hidden="1">
      <c r="H36" s="4"/>
    </row>
    <row r="52" ht="12.75">
      <c r="D52" s="4"/>
    </row>
    <row r="53" ht="12.75">
      <c r="D53" s="4"/>
    </row>
  </sheetData>
  <sheetProtection selectLockedCells="1"/>
  <mergeCells count="2">
    <mergeCell ref="A2:H2"/>
    <mergeCell ref="A1:H1"/>
  </mergeCells>
  <conditionalFormatting sqref="B4">
    <cfRule type="cellIs" priority="1" dxfId="0" operator="lessThanOrEqual" stopIfTrue="1">
      <formula>1999</formula>
    </cfRule>
  </conditionalFormatting>
  <printOptions/>
  <pageMargins left="0.75" right="0.75" top="1" bottom="1" header="0.5" footer="0.5"/>
  <pageSetup horizontalDpi="600" verticalDpi="600" orientation="landscape" r:id="rId5"/>
  <headerFooter alignWithMargins="0">
    <oddHeader>&amp;CThis PSI Calculator is a Kistler-Morse (Venture Measurement) tool; it is used for estimating purposes only.</oddHeader>
  </headerFooter>
  <drawing r:id="rId4"/>
  <legacyDrawing r:id="rId3"/>
  <oleObjects>
    <oleObject progId="" shapeId="1207848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23.140625" style="20" customWidth="1"/>
    <col min="2" max="2" width="9.57421875" style="0" bestFit="1" customWidth="1"/>
    <col min="3" max="3" width="5.00390625" style="0" customWidth="1"/>
    <col min="4" max="4" width="0" style="0" hidden="1" customWidth="1"/>
    <col min="6" max="6" width="14.28125" style="0" customWidth="1"/>
  </cols>
  <sheetData>
    <row r="1" spans="1:10" ht="23.25">
      <c r="A1" s="83" t="s">
        <v>34</v>
      </c>
      <c r="B1" s="83"/>
      <c r="C1" s="83"/>
      <c r="D1" s="83"/>
      <c r="E1" s="83"/>
      <c r="F1" s="83"/>
      <c r="G1" s="83"/>
      <c r="H1" s="83"/>
      <c r="I1" s="1"/>
      <c r="J1" s="1"/>
    </row>
    <row r="2" spans="1:10" ht="23.25">
      <c r="A2" s="84" t="s">
        <v>75</v>
      </c>
      <c r="B2" s="84"/>
      <c r="C2" s="84"/>
      <c r="D2" s="84"/>
      <c r="E2" s="84"/>
      <c r="F2" s="84"/>
      <c r="G2" s="84"/>
      <c r="H2" s="84"/>
      <c r="I2" s="1"/>
      <c r="J2" s="1"/>
    </row>
    <row r="3" spans="1:10" s="6" customFormat="1" ht="13.5" thickBot="1">
      <c r="A3" s="19"/>
      <c r="B3" s="3"/>
      <c r="C3" s="3"/>
      <c r="D3" s="3"/>
      <c r="E3" s="3"/>
      <c r="I3" s="3"/>
      <c r="J3" s="3"/>
    </row>
    <row r="4" spans="1:10" s="6" customFormat="1" ht="16.5" thickBot="1">
      <c r="A4" s="76" t="s">
        <v>37</v>
      </c>
      <c r="B4" s="24" t="e">
        <f>(D38)</f>
        <v>#DIV/0!</v>
      </c>
      <c r="C4" s="25" t="s">
        <v>6</v>
      </c>
      <c r="D4" s="3"/>
      <c r="E4" s="3"/>
      <c r="F4" s="15"/>
      <c r="G4" s="8"/>
      <c r="H4" s="15"/>
      <c r="I4" s="3"/>
      <c r="J4" s="3"/>
    </row>
    <row r="5" spans="1:10" s="6" customFormat="1" ht="15">
      <c r="A5" s="19"/>
      <c r="B5" s="3"/>
      <c r="C5" s="3"/>
      <c r="D5" s="3"/>
      <c r="E5" s="3"/>
      <c r="F5" s="15"/>
      <c r="G5" s="8"/>
      <c r="H5" s="15"/>
      <c r="I5" s="3"/>
      <c r="J5" s="3"/>
    </row>
    <row r="6" spans="1:5" ht="12.75" hidden="1">
      <c r="A6" s="19" t="s">
        <v>1</v>
      </c>
      <c r="D6" s="12">
        <f>SUM(D28:D31)</f>
        <v>0</v>
      </c>
      <c r="E6" s="6" t="s">
        <v>35</v>
      </c>
    </row>
    <row r="7" spans="1:5" ht="12.75" hidden="1">
      <c r="A7" s="20" t="s">
        <v>17</v>
      </c>
      <c r="D7" s="14">
        <f>SUM(D12:D15)</f>
        <v>0</v>
      </c>
      <c r="E7" s="6" t="s">
        <v>10</v>
      </c>
    </row>
    <row r="8" spans="1:5" ht="12.75" hidden="1">
      <c r="A8" s="20" t="s">
        <v>18</v>
      </c>
      <c r="D8" s="14">
        <f>SUM(D18:D22)</f>
        <v>0</v>
      </c>
      <c r="E8" s="6" t="s">
        <v>10</v>
      </c>
    </row>
    <row r="9" ht="12.75"/>
    <row r="10" spans="1:8" ht="18">
      <c r="A10" s="23" t="s">
        <v>77</v>
      </c>
      <c r="B10" s="2"/>
      <c r="C10" s="2"/>
      <c r="D10" s="2"/>
      <c r="E10" s="2"/>
      <c r="F10" s="2"/>
      <c r="G10" s="2"/>
      <c r="H10" s="2"/>
    </row>
    <row r="11" ht="12.75">
      <c r="A11" s="21" t="s">
        <v>39</v>
      </c>
    </row>
    <row r="12" spans="1:5" ht="12.75">
      <c r="A12" s="19" t="s">
        <v>27</v>
      </c>
      <c r="B12" s="79"/>
      <c r="C12" s="60" t="s">
        <v>9</v>
      </c>
      <c r="D12" s="70">
        <f>(B12*0.393700787)</f>
        <v>0</v>
      </c>
      <c r="E12" s="61" t="s">
        <v>10</v>
      </c>
    </row>
    <row r="13" spans="1:5" ht="12.75">
      <c r="A13" s="19" t="s">
        <v>28</v>
      </c>
      <c r="B13" s="82"/>
      <c r="C13" s="60" t="s">
        <v>9</v>
      </c>
      <c r="D13" s="71">
        <f>(B13*0.039370079)</f>
        <v>0</v>
      </c>
      <c r="E13" s="61" t="s">
        <v>10</v>
      </c>
    </row>
    <row r="14" spans="1:5" ht="12.75">
      <c r="A14" s="19" t="s">
        <v>29</v>
      </c>
      <c r="B14" s="82"/>
      <c r="C14" s="60" t="s">
        <v>9</v>
      </c>
      <c r="D14" s="72">
        <f>(B14*12)</f>
        <v>0</v>
      </c>
      <c r="E14" s="61" t="s">
        <v>10</v>
      </c>
    </row>
    <row r="15" spans="1:5" ht="12.75">
      <c r="A15" s="19" t="s">
        <v>30</v>
      </c>
      <c r="B15" s="82"/>
      <c r="C15" s="60" t="s">
        <v>9</v>
      </c>
      <c r="D15" s="70">
        <f>(B15*39.37007874)</f>
        <v>0</v>
      </c>
      <c r="E15" s="61" t="s">
        <v>10</v>
      </c>
    </row>
    <row r="16" spans="2:5" ht="12.75">
      <c r="B16" s="4"/>
      <c r="C16" s="60"/>
      <c r="D16" s="60"/>
      <c r="E16" s="61"/>
    </row>
    <row r="17" spans="1:5" ht="12.75">
      <c r="A17" s="21" t="s">
        <v>38</v>
      </c>
      <c r="B17" s="18"/>
      <c r="C17" s="60"/>
      <c r="D17" s="60"/>
      <c r="E17" s="61"/>
    </row>
    <row r="18" spans="1:5" ht="12.75">
      <c r="A18" s="19" t="s">
        <v>27</v>
      </c>
      <c r="B18" s="79"/>
      <c r="C18" s="60" t="s">
        <v>9</v>
      </c>
      <c r="D18" s="70">
        <f>(B18*0.393700787)</f>
        <v>0</v>
      </c>
      <c r="E18" s="61" t="s">
        <v>10</v>
      </c>
    </row>
    <row r="19" spans="1:5" ht="12.75">
      <c r="A19" s="19" t="s">
        <v>28</v>
      </c>
      <c r="B19" s="82"/>
      <c r="C19" s="60" t="s">
        <v>9</v>
      </c>
      <c r="D19" s="71">
        <f>(B19*0.039370079)</f>
        <v>0</v>
      </c>
      <c r="E19" s="61" t="s">
        <v>10</v>
      </c>
    </row>
    <row r="20" spans="1:5" ht="12.75">
      <c r="A20" s="19" t="s">
        <v>29</v>
      </c>
      <c r="B20" s="82"/>
      <c r="C20" s="60" t="s">
        <v>9</v>
      </c>
      <c r="D20" s="72">
        <f>(B20*12)</f>
        <v>0</v>
      </c>
      <c r="E20" s="61" t="s">
        <v>10</v>
      </c>
    </row>
    <row r="21" spans="1:5" ht="12.75">
      <c r="A21" s="19" t="s">
        <v>30</v>
      </c>
      <c r="B21" s="82"/>
      <c r="C21" s="60" t="s">
        <v>9</v>
      </c>
      <c r="D21" s="70">
        <f>(B21*39.37007874)</f>
        <v>0</v>
      </c>
      <c r="E21" s="61" t="s">
        <v>10</v>
      </c>
    </row>
    <row r="22" spans="1:5" ht="12.75">
      <c r="A22" s="19" t="s">
        <v>31</v>
      </c>
      <c r="B22" s="82"/>
      <c r="C22" s="60" t="s">
        <v>9</v>
      </c>
      <c r="D22" s="71">
        <f>B22</f>
        <v>0</v>
      </c>
      <c r="E22" s="61" t="s">
        <v>10</v>
      </c>
    </row>
    <row r="23" spans="3:5" ht="12.75">
      <c r="C23" s="61"/>
      <c r="D23" s="61"/>
      <c r="E23" s="61"/>
    </row>
    <row r="24" spans="1:5" ht="12.75" hidden="1">
      <c r="A24" s="19" t="s">
        <v>17</v>
      </c>
      <c r="C24" s="61"/>
      <c r="D24" s="73">
        <f>SUM(D12:D22)</f>
        <v>0</v>
      </c>
      <c r="E24" s="61"/>
    </row>
    <row r="25" spans="1:5" ht="12.75" hidden="1">
      <c r="A25" s="19" t="s">
        <v>18</v>
      </c>
      <c r="C25" s="61"/>
      <c r="D25" s="74">
        <f>SUM(D18:D22)</f>
        <v>0</v>
      </c>
      <c r="E25" s="61"/>
    </row>
    <row r="26" spans="3:5" ht="12.75" hidden="1">
      <c r="C26" s="61"/>
      <c r="D26" s="61"/>
      <c r="E26" s="61"/>
    </row>
    <row r="27" spans="1:5" ht="18">
      <c r="A27" s="23" t="s">
        <v>16</v>
      </c>
      <c r="B27" s="2"/>
      <c r="C27" s="75"/>
      <c r="D27" s="75"/>
      <c r="E27" s="75"/>
    </row>
    <row r="28" spans="1:5" ht="12.75">
      <c r="A28" s="20" t="s">
        <v>26</v>
      </c>
      <c r="B28" s="79"/>
      <c r="C28" s="60" t="s">
        <v>5</v>
      </c>
      <c r="D28" s="70">
        <f>(B28*2204.622621849)</f>
        <v>0</v>
      </c>
      <c r="E28" s="61" t="s">
        <v>35</v>
      </c>
    </row>
    <row r="29" spans="1:5" ht="12.75">
      <c r="A29" s="20" t="s">
        <v>25</v>
      </c>
      <c r="B29" s="82"/>
      <c r="C29" s="60" t="s">
        <v>5</v>
      </c>
      <c r="D29" s="71">
        <f>(B29*2000)</f>
        <v>0</v>
      </c>
      <c r="E29" s="61" t="s">
        <v>35</v>
      </c>
    </row>
    <row r="30" spans="1:5" ht="12.75">
      <c r="A30" s="20" t="s">
        <v>24</v>
      </c>
      <c r="B30" s="82"/>
      <c r="C30" s="60" t="s">
        <v>5</v>
      </c>
      <c r="D30" s="71">
        <f>(B30*2.204622622)</f>
        <v>0</v>
      </c>
      <c r="E30" s="61" t="s">
        <v>35</v>
      </c>
    </row>
    <row r="31" spans="1:5" ht="12.75">
      <c r="A31" s="20" t="s">
        <v>23</v>
      </c>
      <c r="B31" s="82"/>
      <c r="C31" s="60" t="s">
        <v>5</v>
      </c>
      <c r="D31" s="71">
        <f>(B31)</f>
        <v>0</v>
      </c>
      <c r="E31" s="61" t="s">
        <v>35</v>
      </c>
    </row>
    <row r="32" ht="12.75"/>
    <row r="33" spans="1:4" ht="18" hidden="1">
      <c r="A33" s="23" t="s">
        <v>14</v>
      </c>
      <c r="B33" s="2"/>
      <c r="C33" s="2"/>
      <c r="D33" s="2"/>
    </row>
    <row r="34" spans="1:5" ht="12.75" hidden="1">
      <c r="A34" s="19" t="s">
        <v>21</v>
      </c>
      <c r="D34" s="12">
        <f>SUM(D28:D31)</f>
        <v>0</v>
      </c>
      <c r="E34" s="6" t="s">
        <v>35</v>
      </c>
    </row>
    <row r="35" spans="1:4" ht="12.75" hidden="1">
      <c r="A35" s="19" t="s">
        <v>32</v>
      </c>
      <c r="D35" s="17">
        <v>3.14159265</v>
      </c>
    </row>
    <row r="36" spans="1:5" ht="12.75" hidden="1">
      <c r="A36" s="19" t="s">
        <v>19</v>
      </c>
      <c r="D36" s="17">
        <f>D24</f>
        <v>0</v>
      </c>
      <c r="E36" s="6" t="s">
        <v>10</v>
      </c>
    </row>
    <row r="37" spans="1:5" ht="12.75" hidden="1">
      <c r="A37" s="22" t="s">
        <v>20</v>
      </c>
      <c r="D37" s="26">
        <f>D25</f>
        <v>0</v>
      </c>
      <c r="E37" s="6" t="s">
        <v>10</v>
      </c>
    </row>
    <row r="38" spans="1:5" ht="12.75" hidden="1">
      <c r="A38" s="22" t="s">
        <v>33</v>
      </c>
      <c r="D38" s="27" t="e">
        <f>D34/(D35*D36*D37)</f>
        <v>#DIV/0!</v>
      </c>
      <c r="E38" s="9" t="s">
        <v>36</v>
      </c>
    </row>
    <row r="39" ht="12.75"/>
    <row r="40" ht="12.75"/>
    <row r="41" ht="12.75"/>
    <row r="42" ht="12.75"/>
    <row r="45" ht="12.75">
      <c r="D45" s="4"/>
    </row>
    <row r="46" ht="12.75">
      <c r="D46" s="4"/>
    </row>
    <row r="47" ht="12.75">
      <c r="D47" s="4"/>
    </row>
  </sheetData>
  <sheetProtection selectLockedCells="1"/>
  <mergeCells count="2">
    <mergeCell ref="A1:H1"/>
    <mergeCell ref="A2:H2"/>
  </mergeCells>
  <conditionalFormatting sqref="B4">
    <cfRule type="cellIs" priority="1" dxfId="0" operator="lessThanOrEqual" stopIfTrue="1">
      <formula>1999</formula>
    </cfRule>
  </conditionalFormatting>
  <dataValidations count="1">
    <dataValidation allowBlank="1" showInputMessage="1" showErrorMessage="1" promptTitle="Weight Data" sqref="B28:B31"/>
  </dataValidations>
  <printOptions/>
  <pageMargins left="0.75" right="0.75" top="0.5" bottom="0.5" header="0.5" footer="0.5"/>
  <pageSetup horizontalDpi="600" verticalDpi="600" orientation="landscape" r:id="rId4"/>
  <headerFooter alignWithMargins="0">
    <oddHeader>&amp;CThis PSI Calculator is a Kistler-Morse (Venture Measurement) tool; it is used for estimating purposes only.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</dc:creator>
  <cp:keywords/>
  <dc:description/>
  <cp:lastModifiedBy>Kelly Qualls</cp:lastModifiedBy>
  <cp:lastPrinted>2014-10-20T18:11:23Z</cp:lastPrinted>
  <dcterms:created xsi:type="dcterms:W3CDTF">2006-04-19T13:11:19Z</dcterms:created>
  <dcterms:modified xsi:type="dcterms:W3CDTF">2016-07-27T18:15:38Z</dcterms:modified>
  <cp:category/>
  <cp:version/>
  <cp:contentType/>
  <cp:contentStatus/>
</cp:coreProperties>
</file>